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56" windowWidth="9720" windowHeight="6696" tabRatio="819"/>
  </bookViews>
  <sheets>
    <sheet name="ASA1" sheetId="11" r:id="rId1"/>
    <sheet name="ASA2" sheetId="3" r:id="rId2"/>
    <sheet name="ASA3" sheetId="22" r:id="rId3"/>
    <sheet name="PublishedSum 4" sheetId="16" r:id="rId4"/>
    <sheet name="Salary Sched 5" sheetId="13" r:id="rId5"/>
    <sheet name="Salary Sched 5 (2)" sheetId="23" r:id="rId6"/>
    <sheet name="Paym 6 (over $2,500)" sheetId="18" r:id="rId7"/>
    <sheet name="Paym 7 ($1000 to $2500)" sheetId="19" r:id="rId8"/>
    <sheet name="Paym 8 ($500 to $999)" sheetId="2" r:id="rId9"/>
    <sheet name="9 Contracts Exceeding 25,000" sheetId="20" r:id="rId10"/>
  </sheets>
  <calcPr calcId="144525"/>
</workbook>
</file>

<file path=xl/calcChain.xml><?xml version="1.0" encoding="utf-8"?>
<calcChain xmlns="http://schemas.openxmlformats.org/spreadsheetml/2006/main">
  <c r="H45" i="11" l="1"/>
  <c r="H47" i="11" s="1"/>
  <c r="H44" i="1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c r="J26" i="22"/>
  <c r="L20" i="16"/>
  <c r="I26" i="22"/>
  <c r="K20" i="16"/>
  <c r="H26" i="22"/>
  <c r="J20" i="16"/>
  <c r="G26" i="22"/>
  <c r="I20" i="16"/>
  <c r="F26" i="22"/>
  <c r="H20" i="16"/>
  <c r="E26" i="22"/>
  <c r="G20" i="16"/>
  <c r="D26" i="22"/>
  <c r="F20" i="16"/>
  <c r="C26" i="22"/>
  <c r="E20" i="16"/>
  <c r="K21" i="22"/>
  <c r="J21" i="22"/>
  <c r="H21" i="22"/>
  <c r="G21" i="22"/>
  <c r="F21" i="22"/>
  <c r="E21" i="22"/>
  <c r="D21" i="22"/>
  <c r="C21" i="22"/>
  <c r="K20" i="22"/>
  <c r="K22" i="22" s="1"/>
  <c r="M19" i="16"/>
  <c r="J20" i="22"/>
  <c r="J22" i="22" s="1"/>
  <c r="L19" i="16"/>
  <c r="H20" i="22"/>
  <c r="J19" i="16" s="1"/>
  <c r="G20" i="22"/>
  <c r="I19" i="16" s="1"/>
  <c r="F20" i="22"/>
  <c r="H19" i="16" s="1"/>
  <c r="E20" i="22"/>
  <c r="E22" i="22" s="1"/>
  <c r="G19" i="16"/>
  <c r="D20" i="22"/>
  <c r="F19" i="16" s="1"/>
  <c r="C20" i="22"/>
  <c r="C22" i="22" s="1"/>
  <c r="E19" i="16"/>
  <c r="K11" i="22"/>
  <c r="M18" i="16"/>
  <c r="J11" i="22"/>
  <c r="L18" i="16"/>
  <c r="J13" i="22"/>
  <c r="I11" i="22"/>
  <c r="I23" i="22" s="1"/>
  <c r="K18" i="16"/>
  <c r="H11" i="22"/>
  <c r="H13" i="22" s="1"/>
  <c r="J18" i="16"/>
  <c r="G11" i="22"/>
  <c r="I18" i="16"/>
  <c r="F11" i="22"/>
  <c r="F13" i="22" s="1"/>
  <c r="E11" i="22"/>
  <c r="E13" i="22" s="1"/>
  <c r="D11" i="22"/>
  <c r="F18" i="16" s="1"/>
  <c r="C11" i="22"/>
  <c r="E18" i="16" s="1"/>
  <c r="D26" i="11"/>
  <c r="K27" i="3"/>
  <c r="K30" i="3"/>
  <c r="K34" i="3"/>
  <c r="J27" i="3"/>
  <c r="J30" i="3"/>
  <c r="J34" i="3"/>
  <c r="H27" i="3"/>
  <c r="H30" i="3"/>
  <c r="H34" i="3"/>
  <c r="G27" i="3"/>
  <c r="G30" i="3"/>
  <c r="G34" i="3"/>
  <c r="F27" i="3"/>
  <c r="F30" i="3"/>
  <c r="F34" i="3"/>
  <c r="E27" i="3"/>
  <c r="E30" i="3"/>
  <c r="E34" i="3"/>
  <c r="D27" i="3"/>
  <c r="D30" i="3"/>
  <c r="D34" i="3"/>
  <c r="C27" i="3"/>
  <c r="C30" i="3"/>
  <c r="C34" i="3"/>
  <c r="I27" i="3"/>
  <c r="I30" i="3"/>
  <c r="I34" i="3"/>
  <c r="J44" i="11"/>
  <c r="J45" i="11" s="1"/>
  <c r="B7" i="2"/>
  <c r="B6" i="2"/>
  <c r="B7" i="19"/>
  <c r="B6" i="19"/>
  <c r="B6" i="16"/>
  <c r="D40" i="11"/>
  <c r="D46" i="11"/>
  <c r="K16" i="3"/>
  <c r="J16" i="3"/>
  <c r="I16" i="3"/>
  <c r="H16" i="3"/>
  <c r="G16" i="3"/>
  <c r="F16" i="3"/>
  <c r="E16" i="3"/>
  <c r="D16" i="3"/>
  <c r="C16" i="3"/>
  <c r="C13" i="22"/>
  <c r="G13" i="22"/>
  <c r="J23" i="22"/>
  <c r="J27" i="22" s="1"/>
  <c r="J30" i="22" s="1"/>
  <c r="L23" i="16" s="1"/>
  <c r="I27" i="22" l="1"/>
  <c r="I30" i="22" s="1"/>
  <c r="K23" i="16" s="1"/>
  <c r="K23" i="22"/>
  <c r="K27" i="22" s="1"/>
  <c r="K30" i="22" s="1"/>
  <c r="M23" i="16" s="1"/>
  <c r="H22" i="22"/>
  <c r="G23" i="22"/>
  <c r="G27" i="22" s="1"/>
  <c r="G30" i="22" s="1"/>
  <c r="I23" i="16" s="1"/>
  <c r="D22" i="22"/>
  <c r="K13" i="22"/>
  <c r="H23" i="22"/>
  <c r="H27" i="22" s="1"/>
  <c r="H30" i="22" s="1"/>
  <c r="J23" i="16" s="1"/>
  <c r="E23" i="22"/>
  <c r="E27" i="22" s="1"/>
  <c r="E30" i="22" s="1"/>
  <c r="G23" i="16" s="1"/>
  <c r="G18" i="16"/>
  <c r="F22" i="22"/>
  <c r="G22" i="22"/>
  <c r="E23" i="16"/>
  <c r="C23" i="22"/>
  <c r="C27" i="22" s="1"/>
  <c r="C30" i="22" s="1"/>
  <c r="H18" i="16"/>
  <c r="I13" i="22"/>
  <c r="F23" i="22"/>
  <c r="F27" i="22" s="1"/>
  <c r="F30" i="22" s="1"/>
  <c r="H23" i="16" s="1"/>
  <c r="D13" i="22"/>
  <c r="D23" i="22"/>
  <c r="D27" i="22" s="1"/>
  <c r="D30" i="22" s="1"/>
  <c r="F23" i="16" s="1"/>
  <c r="D47" i="11"/>
</calcChain>
</file>

<file path=xl/comments1.xml><?xml version="1.0" encoding="utf-8"?>
<comments xmlns="http://schemas.openxmlformats.org/spreadsheetml/2006/main">
  <authors>
    <author>DJ Hemberger</author>
  </authors>
  <commentList>
    <comment ref="F8" authorId="0">
      <text>
        <r>
          <rPr>
            <sz val="8"/>
            <color indexed="81"/>
            <rFont val="Tahoma"/>
            <family val="2"/>
          </rPr>
          <t xml:space="preserve">When publishing this report in the newspaper, type requirements must be accordance with 715 ILCS 15/1.
</t>
        </r>
      </text>
    </comment>
    <comment ref="C28" authorId="0">
      <text>
        <r>
          <rPr>
            <b/>
            <sz val="8"/>
            <color indexed="81"/>
            <rFont val="Tahoma"/>
            <family val="2"/>
          </rPr>
          <t xml:space="preserve">As reported on the Fall Housing Report.
</t>
        </r>
        <r>
          <rPr>
            <sz val="8"/>
            <color indexed="81"/>
            <rFont val="Tahoma"/>
            <family val="2"/>
          </rPr>
          <t xml:space="preserve">
</t>
        </r>
      </text>
    </comment>
    <comment ref="G28" authorId="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authors>
    <author>DJ Hemberger</author>
  </authors>
  <commentList>
    <comment ref="B8" authorId="0">
      <text>
        <r>
          <rPr>
            <sz val="8"/>
            <color indexed="81"/>
            <rFont val="Tahoma"/>
            <family val="2"/>
          </rPr>
          <t>Other Accrued Assets should include accounts 130, 140, 162, 181, 192.</t>
        </r>
      </text>
    </comment>
    <comment ref="B18" authorId="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authors>
    <author>DJ Hemberger</author>
  </authors>
  <commentList>
    <comment ref="B12" authorId="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text>
        <r>
          <rPr>
            <sz val="8"/>
            <color indexed="81"/>
            <rFont val="Tahoma"/>
            <family val="2"/>
          </rPr>
          <t xml:space="preserve">
Line 39 minus Line 47.</t>
        </r>
      </text>
    </comment>
    <comment ref="B26" authorId="0">
      <text>
        <r>
          <rPr>
            <b/>
            <sz val="8"/>
            <color indexed="81"/>
            <rFont val="Tahoma"/>
            <family val="2"/>
          </rPr>
          <t>Line 51 minus Line 52.</t>
        </r>
      </text>
    </comment>
  </commentList>
</comments>
</file>

<file path=xl/comments4.xml><?xml version="1.0" encoding="utf-8"?>
<comments xmlns="http://schemas.openxmlformats.org/spreadsheetml/2006/main">
  <authors>
    <author>DJ Hemberger</author>
  </authors>
  <commentList>
    <comment ref="C18" authorId="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<sst xmlns="http://schemas.openxmlformats.org/spreadsheetml/2006/main" count="409" uniqueCount="346">
  <si>
    <t xml:space="preserve"> </t>
  </si>
  <si>
    <t>Description</t>
  </si>
  <si>
    <t>GROSS PAYMENT FOR CERTIFICATED PERSONNEL</t>
  </si>
  <si>
    <t>EDUCATIONAL</t>
  </si>
  <si>
    <t>TRANSPORTATION</t>
  </si>
  <si>
    <t>TORT IMMUNITY</t>
  </si>
  <si>
    <t>LEASING</t>
  </si>
  <si>
    <t>OTHER</t>
  </si>
  <si>
    <t>GROSS PAYMENT FOR NON-CERTIFICATED PERSONNEL</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</si>
  <si>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</si>
  <si>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</si>
  <si>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</si>
  <si>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</si>
  <si>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</si>
  <si>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</si>
  <si>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</si>
  <si>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</si>
  <si>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</si>
  <si>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</si>
  <si>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</si>
  <si>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</si>
  <si>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</si>
  <si>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</si>
  <si>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</si>
  <si>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</si>
  <si>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</si>
  <si>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</si>
  <si>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</si>
  <si>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</si>
  <si>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</si>
  <si>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</si>
  <si>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</si>
  <si>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</si>
  <si>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</si>
  <si>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</si>
  <si>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</si>
  <si>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</si>
  <si>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</si>
  <si>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</si>
  <si>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</si>
  <si>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</si>
  <si>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</si>
  <si>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</si>
  <si>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</si>
  <si>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</si>
  <si>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</si>
  <si>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</si>
  <si>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</si>
  <si>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</si>
  <si>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</si>
  <si>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</si>
  <si>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</si>
  <si>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</si>
  <si>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</si>
  <si>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</si>
  <si>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</si>
  <si>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</si>
  <si>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</si>
  <si>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</si>
  <si>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</si>
  <si>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</si>
  <si>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</si>
  <si>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</si>
  <si>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</si>
  <si>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</si>
  <si>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</si>
  <si>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</si>
  <si>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</si>
  <si>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</si>
  <si>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</si>
  <si>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</si>
  <si>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</si>
  <si>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</si>
  <si>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</si>
  <si>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</si>
  <si>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</si>
  <si>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</si>
  <si>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</si>
  <si>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</si>
  <si>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</si>
  <si>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</si>
  <si>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</si>
  <si>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</si>
  <si>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</si>
  <si>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</si>
  <si>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</si>
  <si>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</si>
  <si>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</si>
  <si>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</si>
  <si>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</si>
  <si>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</si>
  <si>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</si>
  <si>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</si>
  <si>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</si>
  <si>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</si>
  <si>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</si>
  <si>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</si>
  <si>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</si>
  <si>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</si>
  <si>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</si>
  <si>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</si>
  <si>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</si>
  <si>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</si>
  <si>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</si>
  <si>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</si>
  <si>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</si>
  <si>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</si>
  <si>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</si>
  <si>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</si>
  <si>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</si>
  <si>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</si>
  <si>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</si>
  <si>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</si>
  <si>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</si>
  <si>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</si>
  <si>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</si>
  <si>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</si>
  <si>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</si>
  <si>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</si>
  <si>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</si>
  <si>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</si>
  <si>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</si>
  <si>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</si>
  <si>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</si>
  <si>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</si>
  <si>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</si>
  <si>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</si>
  <si>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</si>
  <si>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</si>
  <si>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</si>
  <si>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</si>
  <si>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</si>
  <si>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</si>
  <si>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</si>
  <si>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</si>
  <si>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</si>
  <si>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</si>
  <si>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</si>
  <si>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</si>
  <si>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</si>
  <si>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</si>
  <si>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</si>
  <si>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</si>
  <si>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</si>
  <si>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</si>
  <si>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</si>
  <si>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</si>
  <si>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</si>
  <si>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</si>
  <si>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</si>
  <si>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</si>
  <si>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</si>
  <si>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</si>
  <si>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</si>
  <si>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</si>
  <si>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</si>
  <si>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</si>
  <si>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</si>
  <si>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</si>
  <si>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</si>
  <si>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</si>
  <si>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</si>
  <si>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</si>
  <si>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</si>
  <si>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</si>
  <si>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</si>
  <si>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</si>
  <si>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</si>
  <si>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</si>
  <si>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</si>
  <si>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</si>
  <si>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</si>
  <si>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</si>
  <si>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</si>
  <si>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</si>
  <si>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</si>
  <si>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</si>
  <si>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</si>
  <si>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</si>
  <si>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</si>
  <si>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PERCENT OF LONG TERM DEBT OBLIGATED CURRENTLY</t>
  </si>
  <si>
    <t>TOTAL LONG TERM DEBT ALLOWED</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</si>
  <si>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</si>
  <si>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</si>
  <si>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</si>
  <si>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</si>
  <si>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</si>
  <si>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</si>
  <si>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</si>
  <si>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</si>
  <si>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</si>
  <si>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</si>
  <si>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ISBE 50-37 (08/2016) ASA16form.xls</t>
  </si>
  <si>
    <t>TOTAL LONG TERM DEBT OUTSTANDING AS OF June 30, 2016</t>
  </si>
  <si>
    <t>AS OF JUNE 30, 2016</t>
  </si>
  <si>
    <t>AND CHANGES IN FUND BALANCE - FOR YEAR ENDING JUNE 30, 2016</t>
  </si>
  <si>
    <t>Beginning Fund Balances - July 1, 2015</t>
  </si>
  <si>
    <t>Ending Fund Balances June 30, 2016</t>
  </si>
  <si>
    <t>Copies of the detailed Annual Statement of Affairs for the Fiscal Year Ending June 30, 2016 will be available for public inspection in the school district/joint agreement administrative office by December 1, 2016.  Individuals wanting to review this Annual Statement of Affairs should contact:</t>
  </si>
  <si>
    <r>
      <t xml:space="preserve"> Also by </t>
    </r>
    <r>
      <rPr>
        <b/>
        <sz val="8"/>
        <rFont val="Arial"/>
        <family val="2"/>
      </rPr>
      <t>January 15, 2017</t>
    </r>
    <r>
      <rPr>
        <sz val="8"/>
        <rFont val="Arial"/>
        <family val="2"/>
      </rPr>
      <t xml:space="preserve"> the detailed Annual Statement of Affairs for the </t>
    </r>
    <r>
      <rPr>
        <b/>
        <sz val="8"/>
        <rFont val="Arial"/>
        <family val="2"/>
      </rPr>
      <t>Fiscal Year Ending June 30, 2016</t>
    </r>
    <r>
      <rPr>
        <sz val="8"/>
        <rFont val="Arial"/>
        <family val="2"/>
      </rPr>
      <t xml:space="preserve">, will be posted on the Illinois State Board of Education's website@ </t>
    </r>
    <r>
      <rPr>
        <b/>
        <sz val="8"/>
        <rFont val="Arial"/>
        <family val="2"/>
      </rPr>
      <t>www.isbe.net.</t>
    </r>
  </si>
  <si>
    <t>Statement of Operations as of June 30, 2016</t>
  </si>
  <si>
    <t>ANNUAL STATEMENT OF AFFAIRS SUMMARY FOR FISCAL YEAR ENDING JUNE 30, 2016</t>
  </si>
  <si>
    <r>
      <t>ITEM 1. –</t>
    </r>
    <r>
      <rPr>
        <sz val="10"/>
        <color indexed="8"/>
        <rFont val="Arial"/>
        <family val="2"/>
      </rPr>
      <t xml:space="preserve"> Count only contracts where the consideration exceeds $25,000 over the life of the contract and that were awarded during FY2016 and record the number below in the space provided. Do not include: (1) multi-year contracts awarded prior to FY2016;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</si>
  <si>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FY2016 to minority, female, disabled or local contractors and record the number below in the space provided. Do not include: (1) multi-year contracts awarded prior to FY2016; (2) collective bargaining agreements with district employee groups; and (3) personal services contracts with individual district employees.</t>
    </r>
  </si>
  <si>
    <t>REPORT ON CONTRACTS EXCEEDING $25,000 AWARDED DURING FY2016</t>
  </si>
  <si>
    <t>Meredosia-Chambersburg CUSD#11</t>
  </si>
  <si>
    <t xml:space="preserve">   01-069-0110-26</t>
  </si>
  <si>
    <t xml:space="preserve">   830 Main Street, P.O. Box 440, Meredosia, IL  62665</t>
  </si>
  <si>
    <t xml:space="preserve">   Morgan</t>
  </si>
  <si>
    <t xml:space="preserve">   The Source, Jacksonville, IL</t>
  </si>
  <si>
    <t>x</t>
  </si>
  <si>
    <t>Jill Huddleston, Norman Jokisch, Sarah</t>
  </si>
  <si>
    <t>Jones, Susan Manker, Bruce McDaniel,</t>
  </si>
  <si>
    <t>Jason Mehaffy, Rebecca Niewohner,</t>
  </si>
  <si>
    <t>Darlene Pool, Jack Pool, Brandon Radford,</t>
  </si>
  <si>
    <t>Robert Rogers, Michael Smith,</t>
  </si>
  <si>
    <t>Stephanie Warren.</t>
  </si>
  <si>
    <t xml:space="preserve">Jolene Hall, Thomas Henrick, Rubi Hoots, </t>
  </si>
  <si>
    <t xml:space="preserve">    Robert Barrows, Kelsea Battefeld, </t>
  </si>
  <si>
    <t xml:space="preserve">    Sirena Alexander, Sarah Bunfill, </t>
  </si>
  <si>
    <t>Jenny Chute, Erin Courier, Laura Crews,</t>
  </si>
  <si>
    <t xml:space="preserve">Ellen Ehgrott, Tim Horr, Adrianne </t>
  </si>
  <si>
    <t>Marshall, Kara Mobley, Raquel Romero,</t>
  </si>
  <si>
    <t>Colby Rothrock, Jack Shupe, Ryan</t>
  </si>
  <si>
    <t>Sichting, David Snyder, Courtney Thomas.</t>
  </si>
  <si>
    <t xml:space="preserve">   Lucinda Cooley, Gayle Fanshier,</t>
  </si>
  <si>
    <t xml:space="preserve">   Tina Kackley, Cary Knox, Lori Pool,</t>
  </si>
  <si>
    <t xml:space="preserve">   Connie Rahe, Sheryl Session,</t>
  </si>
  <si>
    <t xml:space="preserve">   Travis Sievers.</t>
  </si>
  <si>
    <t xml:space="preserve">   Dan Carie, Mike Gadberry, Ron Gilbert</t>
  </si>
  <si>
    <t>Nick Battefeld, Sandra Battefeld, Jennifer</t>
  </si>
  <si>
    <t>Bennett, Diane Bowman, Randelan Breckon,</t>
  </si>
  <si>
    <t>Renee Browning, Madeline Buhlig, Laura</t>
  </si>
  <si>
    <t>Burrus, Lynelle Campbell, Amanda Carriger,</t>
  </si>
  <si>
    <t>Erin Courier, Lesley Dillard, Grant</t>
  </si>
  <si>
    <t>Duesterhaus, Alissa Fanshier, Linda Fanshier,</t>
  </si>
  <si>
    <t>Tom Floyd, Stephanie Frevert, Mike Gadberry,</t>
  </si>
  <si>
    <t>Judy Gerecke, Debra Gregory, Renee</t>
  </si>
  <si>
    <t>Hardwick, Janet Jones, Heather Knapp, Tracy</t>
  </si>
  <si>
    <t>Lawson, Lana Lemmon, Teresa Little, Austin</t>
  </si>
  <si>
    <t>Martin, James Martin, Ali Morton, Emma</t>
  </si>
  <si>
    <t>Morton, Lori Pool,Connie Rahe,Colby Rothrock,</t>
  </si>
  <si>
    <t>Continued---Oren Russwinkel, Ashley Sanders,</t>
  </si>
  <si>
    <t>Aspen Schlieper, Karly Schmitz,Jack Shupe,</t>
  </si>
  <si>
    <t>Ryan Sichting, Travis Sievers, Dusty Staake,</t>
  </si>
  <si>
    <t>Courtney Thomas, Kimberly Vannier,</t>
  </si>
  <si>
    <t>Nick Werries, John Wood</t>
  </si>
  <si>
    <t>Jeannie Battefeld, Monica Baulos,</t>
  </si>
  <si>
    <t>Carolyn Browning, Ronda Carmean,</t>
  </si>
  <si>
    <t>Kelly Huddleston</t>
  </si>
  <si>
    <t>Salary Range: $40,000- $59,999</t>
  </si>
  <si>
    <t>Robert Spoon</t>
  </si>
  <si>
    <t>Chris Oettle, Gearold Phillips,</t>
  </si>
  <si>
    <t>Bags Unlimited</t>
  </si>
  <si>
    <t>BSN Sports</t>
  </si>
  <si>
    <t>Clsasroom Direct</t>
  </si>
  <si>
    <t>Eichenauer Services, Inc.</t>
  </si>
  <si>
    <t>Elm City Rehab. Center, Inc.</t>
  </si>
  <si>
    <t>Ill. Assn. of School Administrators</t>
  </si>
  <si>
    <t>ILL-MO Products Company</t>
  </si>
  <si>
    <t>J.W. Pepper &amp; Sons</t>
  </si>
  <si>
    <t>Jacksonville Newspaper, Inc.</t>
  </si>
  <si>
    <t>Jostens, Inc.</t>
  </si>
  <si>
    <t>Prairie State Plumbing &amp; Heating</t>
  </si>
  <si>
    <t>Randy Allen</t>
  </si>
  <si>
    <t>Timberline Billing Service LLC</t>
  </si>
  <si>
    <t>Productin Xpress</t>
  </si>
  <si>
    <t>Triad Industrial Supply Co.</t>
  </si>
  <si>
    <t>American Heart Assn.</t>
  </si>
  <si>
    <t>Area Distributors</t>
  </si>
  <si>
    <t>Assessment Technology Inc.</t>
  </si>
  <si>
    <t>Boyd Music</t>
  </si>
  <si>
    <t>Brooklyn Knapp</t>
  </si>
  <si>
    <t>Central Supply</t>
  </si>
  <si>
    <t>D &amp; K Bennett, Inc.</t>
  </si>
  <si>
    <t>Dean Sandman</t>
  </si>
  <si>
    <t>Dollar General - MSC410526</t>
  </si>
  <si>
    <t>Hyatt Regency-Chicago</t>
  </si>
  <si>
    <t>Ideal Environmental</t>
  </si>
  <si>
    <t>Illinois Principals Assn.</t>
  </si>
  <si>
    <t>Ingram Electrical Services</t>
  </si>
  <si>
    <t>Metz Plumbing &amp; Heating</t>
  </si>
  <si>
    <t>Perma Bound</t>
  </si>
  <si>
    <t>Scholastic Book Fairs</t>
  </si>
  <si>
    <t>School Specialty, Inc.</t>
  </si>
  <si>
    <t>SimplexGrinnell LP</t>
  </si>
  <si>
    <t>Staples Advantage</t>
  </si>
  <si>
    <t>Staples Credit Plan</t>
  </si>
  <si>
    <t>Thiele Garage</t>
  </si>
  <si>
    <t>Travelers</t>
  </si>
  <si>
    <t>Virginia CUSD#64</t>
  </si>
  <si>
    <t>Walmart Community</t>
  </si>
  <si>
    <t>Wards Science</t>
  </si>
  <si>
    <t>4 Rivers Spec. Ed. District</t>
  </si>
  <si>
    <t>A. Fischer Builders</t>
  </si>
  <si>
    <t>Ameren Illinois</t>
  </si>
  <si>
    <t>Architechnics, Inc.</t>
  </si>
  <si>
    <t>Atlanta National Bank</t>
  </si>
  <si>
    <t>Bank of America</t>
  </si>
  <si>
    <t>Barry Brothers Construction</t>
  </si>
  <si>
    <t>Blue Cross Blue Shield of Illinois</t>
  </si>
  <si>
    <t>CDS Office Technologies</t>
  </si>
  <si>
    <t>Constellation Energy Services, Inc.</t>
  </si>
  <si>
    <t>Courtice/Grason</t>
  </si>
  <si>
    <t>DeLage Landen</t>
  </si>
  <si>
    <t>Frontier</t>
  </si>
  <si>
    <t>Green Chevrolet, Inc.</t>
  </si>
  <si>
    <t>Home Depot Credit Services</t>
  </si>
  <si>
    <t>Ill. Municipal Retirement Fund</t>
  </si>
  <si>
    <t>IL State Board of Education</t>
  </si>
  <si>
    <t xml:space="preserve">IL Teachers Retirement </t>
  </si>
  <si>
    <t>IL Assn. of School Boards</t>
  </si>
  <si>
    <t>IL Dept. of Revenue</t>
  </si>
  <si>
    <t>IL Director of Employment</t>
  </si>
  <si>
    <t>Imprest Fund</t>
  </si>
  <si>
    <t>Kansas State Bank</t>
  </si>
  <si>
    <t>Kohl Wholesales</t>
  </si>
  <si>
    <t>Mass Mutual Financial Group</t>
  </si>
  <si>
    <t>MCEA</t>
  </si>
  <si>
    <t>PDC/Area Companies</t>
  </si>
  <si>
    <t>Performance Food Service/Fox River</t>
  </si>
  <si>
    <t>PNC Bank</t>
  </si>
  <si>
    <t>Prairie Farms Dairy</t>
  </si>
  <si>
    <t>Prairie State Bank &amp; Trust</t>
  </si>
  <si>
    <t>Prairie State Insurance Cooperative</t>
  </si>
  <si>
    <t>Principal Financial Group</t>
  </si>
  <si>
    <t>Quality Network Solutions</t>
  </si>
  <si>
    <t>Rammelkamp, Bradney PC</t>
  </si>
  <si>
    <t>Reliable Pest Solutions</t>
  </si>
  <si>
    <t>Renaissance Learning</t>
  </si>
  <si>
    <t>School Exec. Connect</t>
  </si>
  <si>
    <t>Second Generation</t>
  </si>
  <si>
    <t>Specialized Data Systems</t>
  </si>
  <si>
    <t>Teacher's Health Insurance</t>
  </si>
  <si>
    <t>Teachers Retirement System</t>
  </si>
  <si>
    <t>Triopia CUSD#27</t>
  </si>
  <si>
    <t>Triple A Asbestos Services, Inc.</t>
  </si>
  <si>
    <t>Tyco Integrated Security LLC</t>
  </si>
  <si>
    <t>Tylex</t>
  </si>
  <si>
    <t>Village of Meredosia</t>
  </si>
  <si>
    <t>Western Area Purchasing Coop.</t>
  </si>
  <si>
    <t>Wex Bank</t>
  </si>
  <si>
    <t>Zumbahlen, Eyth &amp; Surratt</t>
  </si>
  <si>
    <t>830 Main Street, P.O. Box 440, Meredosia, IL 62665</t>
  </si>
  <si>
    <t>217-584-1744</t>
  </si>
  <si>
    <t>8:00 a.m. - 4:00 p.m.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</si>
</sst>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
    <numFmt numFmtId="166" formatCode="#,##0.0000_);[Red]\(#,##0.0000\)"/>
    <numFmt numFmtId="167" formatCode="[$-409]mmmm\ d\,\ yyyy;@"/>
  </numFmts>
  <fonts count="36"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s>
  <borders count="58">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otted">
        <color indexed="55"/>
      </left>
      <right style="thin">
        <color indexed="55"/>
      </right>
      <top/>
      <bottom style="thin">
        <color indexed="55"/>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33">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165" fontId="17" fillId="0" borderId="0" xfId="0" applyNumberFormat="1" applyFont="1" applyAlignment="1" applyProtection="1">
      <alignment horizontal="left"/>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5"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5"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6"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7" xfId="5" applyNumberFormat="1" applyFont="1" applyFill="1" applyBorder="1" applyAlignment="1" applyProtection="1">
      <alignment horizontal="right"/>
    </xf>
    <xf numFmtId="38" fontId="12" fillId="3" borderId="17" xfId="5" applyNumberFormat="1" applyFont="1" applyFill="1" applyBorder="1" applyAlignment="1" applyProtection="1">
      <alignment horizontal="right"/>
    </xf>
    <xf numFmtId="38" fontId="12" fillId="0" borderId="15" xfId="5" applyNumberFormat="1" applyFont="1" applyFill="1" applyBorder="1" applyAlignment="1" applyProtection="1">
      <alignment horizontal="right"/>
      <protection locked="0"/>
    </xf>
    <xf numFmtId="38" fontId="12" fillId="0" borderId="16" xfId="5" applyNumberFormat="1" applyFont="1" applyFill="1" applyBorder="1" applyAlignment="1" applyProtection="1">
      <alignment horizontal="right"/>
      <protection locked="0"/>
    </xf>
    <xf numFmtId="38" fontId="12" fillId="0" borderId="16" xfId="6" applyNumberFormat="1" applyFont="1" applyFill="1" applyBorder="1" applyAlignment="1" applyProtection="1">
      <alignment horizontal="right"/>
      <protection locked="0"/>
    </xf>
    <xf numFmtId="38" fontId="12" fillId="3" borderId="18" xfId="6"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17" xfId="0" applyNumberFormat="1" applyFont="1" applyFill="1" applyBorder="1" applyAlignment="1" applyProtection="1">
      <alignment horizontal="right" wrapText="1"/>
    </xf>
    <xf numFmtId="38" fontId="12" fillId="3" borderId="17"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8"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wrapText="1" indent="2"/>
    </xf>
    <xf numFmtId="0" fontId="6" fillId="3" borderId="20" xfId="0" applyFont="1" applyFill="1" applyBorder="1" applyAlignment="1" applyProtection="1">
      <alignment horizontal="left" vertical="center" wrapText="1" indent="2"/>
    </xf>
    <xf numFmtId="38" fontId="12" fillId="3" borderId="20" xfId="0" applyNumberFormat="1" applyFont="1" applyFill="1" applyBorder="1" applyAlignment="1" applyProtection="1">
      <alignment horizontal="right"/>
    </xf>
    <xf numFmtId="0" fontId="6" fillId="3" borderId="21" xfId="0" applyFont="1" applyFill="1" applyBorder="1" applyAlignment="1" applyProtection="1">
      <alignment horizontal="left" vertical="center" indent="2"/>
    </xf>
    <xf numFmtId="0" fontId="6" fillId="3" borderId="22" xfId="0" applyFont="1" applyFill="1" applyBorder="1" applyAlignment="1" applyProtection="1">
      <alignment horizontal="left" vertical="center" indent="2"/>
    </xf>
    <xf numFmtId="38" fontId="12" fillId="3" borderId="22" xfId="0" applyNumberFormat="1" applyFont="1" applyFill="1" applyBorder="1" applyAlignment="1" applyProtection="1">
      <alignment horizontal="right"/>
    </xf>
    <xf numFmtId="0" fontId="16" fillId="3" borderId="19" xfId="0" applyFont="1" applyFill="1" applyBorder="1" applyAlignment="1" applyProtection="1">
      <alignment horizontal="left" vertical="center" indent="2"/>
    </xf>
    <xf numFmtId="0" fontId="3" fillId="3" borderId="20" xfId="0" applyFont="1" applyFill="1" applyBorder="1" applyAlignment="1" applyProtection="1">
      <alignment vertical="center"/>
    </xf>
    <xf numFmtId="38" fontId="12" fillId="3" borderId="15" xfId="0" applyNumberFormat="1" applyFont="1" applyFill="1" applyBorder="1" applyAlignment="1" applyProtection="1">
      <alignment horizontal="right"/>
    </xf>
    <xf numFmtId="0" fontId="2" fillId="3" borderId="20" xfId="3" applyFont="1" applyFill="1" applyBorder="1" applyAlignment="1">
      <alignment horizontal="center" vertical="center"/>
    </xf>
    <xf numFmtId="0" fontId="2" fillId="0" borderId="12" xfId="4" applyFont="1" applyBorder="1" applyAlignment="1">
      <alignment vertical="center"/>
    </xf>
    <xf numFmtId="0" fontId="2" fillId="0" borderId="17" xfId="4" applyFont="1" applyBorder="1" applyAlignment="1">
      <alignment horizontal="center" vertical="center"/>
    </xf>
    <xf numFmtId="0" fontId="2" fillId="3" borderId="20" xfId="4" applyFont="1" applyFill="1" applyBorder="1" applyAlignment="1">
      <alignment horizontal="center" vertical="center"/>
    </xf>
    <xf numFmtId="0" fontId="6" fillId="3" borderId="23" xfId="4" applyFont="1" applyFill="1" applyBorder="1" applyAlignment="1">
      <alignment vertical="center"/>
    </xf>
    <xf numFmtId="0" fontId="8" fillId="0" borderId="12" xfId="5" applyFont="1" applyBorder="1" applyAlignment="1">
      <alignment vertical="center" wrapText="1"/>
    </xf>
    <xf numFmtId="0" fontId="22" fillId="0" borderId="14" xfId="3" applyFont="1" applyBorder="1" applyAlignment="1">
      <alignment horizontal="center" vertical="top" wrapText="1"/>
    </xf>
    <xf numFmtId="0" fontId="2" fillId="3" borderId="20" xfId="5" applyFont="1" applyFill="1" applyBorder="1" applyAlignment="1">
      <alignment horizontal="center" vertical="center" wrapText="1"/>
    </xf>
    <xf numFmtId="0" fontId="2" fillId="3" borderId="20"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4" xfId="6" applyFont="1" applyBorder="1" applyAlignment="1">
      <alignment horizontal="center" vertical="center"/>
    </xf>
    <xf numFmtId="0" fontId="2" fillId="3" borderId="20" xfId="5" applyFont="1" applyFill="1" applyBorder="1" applyAlignment="1">
      <alignment horizontal="center" vertical="center"/>
    </xf>
    <xf numFmtId="0" fontId="2" fillId="3" borderId="20" xfId="0" applyFont="1" applyFill="1" applyBorder="1" applyAlignment="1">
      <alignment vertical="center"/>
    </xf>
    <xf numFmtId="0" fontId="21" fillId="3" borderId="20" xfId="0" applyFont="1" applyFill="1" applyBorder="1" applyAlignment="1">
      <alignment horizontal="center" vertical="center"/>
    </xf>
    <xf numFmtId="0" fontId="6" fillId="3" borderId="23" xfId="6" applyFont="1" applyFill="1" applyBorder="1" applyAlignment="1" applyProtection="1">
      <alignment vertical="center"/>
    </xf>
    <xf numFmtId="0" fontId="2" fillId="3" borderId="20" xfId="6" applyFont="1" applyFill="1" applyBorder="1" applyAlignment="1">
      <alignment horizontal="center" vertical="center"/>
    </xf>
    <xf numFmtId="0" fontId="2" fillId="0" borderId="24"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19" xfId="0" applyFont="1" applyFill="1" applyBorder="1" applyAlignment="1" applyProtection="1">
      <alignment horizontal="left" vertical="center" indent="1"/>
    </xf>
    <xf numFmtId="0" fontId="2" fillId="3" borderId="23" xfId="0" applyFont="1" applyFill="1" applyBorder="1" applyAlignment="1" applyProtection="1">
      <alignment vertical="top" wrapText="1"/>
    </xf>
    <xf numFmtId="0" fontId="2" fillId="3" borderId="20" xfId="0" applyFont="1" applyFill="1" applyBorder="1" applyAlignment="1" applyProtection="1">
      <alignment vertical="top" wrapText="1"/>
    </xf>
    <xf numFmtId="0" fontId="2" fillId="0" borderId="14" xfId="0" applyFont="1" applyBorder="1" applyAlignment="1" applyProtection="1">
      <alignment vertical="top" wrapText="1"/>
    </xf>
    <xf numFmtId="0" fontId="16" fillId="3" borderId="19" xfId="0" applyFont="1" applyFill="1" applyBorder="1" applyAlignment="1" applyProtection="1">
      <alignment horizontal="left" vertical="center"/>
    </xf>
    <xf numFmtId="38" fontId="12" fillId="3" borderId="16"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4"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17"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4"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4"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left" indent="1"/>
    </xf>
    <xf numFmtId="0" fontId="6" fillId="4" borderId="26" xfId="0" applyFont="1" applyFill="1" applyBorder="1" applyAlignment="1" applyProtection="1">
      <alignment horizontal="left" indent="1"/>
    </xf>
    <xf numFmtId="0" fontId="2" fillId="4" borderId="27"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8" xfId="0" applyFont="1" applyBorder="1" applyAlignment="1">
      <alignment horizontal="center" vertical="top"/>
    </xf>
    <xf numFmtId="38" fontId="5" fillId="0" borderId="29" xfId="0" applyNumberFormat="1" applyFont="1" applyBorder="1" applyAlignment="1">
      <alignment horizontal="center" vertical="top"/>
    </xf>
    <xf numFmtId="38" fontId="5" fillId="0" borderId="28" xfId="0" applyNumberFormat="1" applyFont="1" applyBorder="1" applyAlignment="1">
      <alignment horizontal="center" vertical="top"/>
    </xf>
    <xf numFmtId="38" fontId="5" fillId="0" borderId="30" xfId="0" applyNumberFormat="1" applyFont="1" applyBorder="1" applyAlignment="1">
      <alignment horizontal="center" vertical="top"/>
    </xf>
    <xf numFmtId="0" fontId="13" fillId="0" borderId="30" xfId="0" applyFont="1" applyBorder="1" applyAlignment="1">
      <alignment horizontal="left" vertical="center" wrapText="1"/>
    </xf>
    <xf numFmtId="38" fontId="13" fillId="0" borderId="31" xfId="0" applyNumberFormat="1" applyFont="1" applyBorder="1" applyAlignment="1" applyProtection="1">
      <alignment horizontal="center"/>
      <protection locked="0"/>
    </xf>
    <xf numFmtId="38" fontId="13" fillId="0" borderId="32"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2"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3" xfId="5" applyFont="1" applyFill="1" applyBorder="1" applyAlignment="1">
      <alignment horizontal="left" vertical="center" wrapText="1" indent="2"/>
    </xf>
    <xf numFmtId="0" fontId="6" fillId="3" borderId="23" xfId="5" applyFont="1" applyFill="1" applyBorder="1" applyAlignment="1">
      <alignment horizontal="left" vertical="center" indent="2"/>
    </xf>
    <xf numFmtId="0" fontId="6" fillId="3" borderId="23"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3"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7"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7" xfId="4" applyNumberFormat="1" applyFont="1" applyFill="1" applyBorder="1" applyAlignment="1" applyProtection="1">
      <alignment horizontal="right"/>
    </xf>
    <xf numFmtId="0" fontId="2" fillId="0" borderId="33" xfId="3" applyFont="1" applyBorder="1" applyAlignment="1">
      <alignment horizontal="center" vertical="center"/>
    </xf>
    <xf numFmtId="0" fontId="6" fillId="3" borderId="23"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17" xfId="4" applyNumberFormat="1" applyFont="1" applyFill="1" applyBorder="1" applyAlignment="1" applyProtection="1">
      <alignment horizontal="right"/>
      <protection locked="0"/>
    </xf>
    <xf numFmtId="38" fontId="12" fillId="6" borderId="15"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7" xfId="0" applyNumberFormat="1" applyFont="1" applyFill="1" applyBorder="1" applyAlignment="1" applyProtection="1">
      <alignment horizontal="right" wrapText="1"/>
    </xf>
    <xf numFmtId="38" fontId="12" fillId="3" borderId="16" xfId="0" applyNumberFormat="1" applyFont="1" applyFill="1" applyBorder="1" applyAlignment="1" applyProtection="1">
      <alignment vertical="center" wrapText="1"/>
    </xf>
    <xf numFmtId="38" fontId="12" fillId="7" borderId="16"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16" fillId="0" borderId="4" xfId="0" applyFont="1" applyBorder="1" applyAlignment="1" applyProtection="1">
      <alignment vertical="center"/>
    </xf>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4"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7" fillId="0" borderId="0" xfId="2" applyFont="1" applyAlignment="1" applyProtection="1">
      <alignment horizontal="left" vertical="center"/>
      <protection locked="0"/>
    </xf>
    <xf numFmtId="0" fontId="35" fillId="0" borderId="0" xfId="2" applyBorder="1" applyProtection="1">
      <protection locked="0"/>
    </xf>
    <xf numFmtId="0" fontId="35" fillId="0" borderId="0" xfId="2"/>
    <xf numFmtId="0" fontId="9" fillId="0" borderId="35" xfId="2" applyFont="1" applyBorder="1" applyAlignment="1" applyProtection="1">
      <alignment horizontal="center"/>
      <protection locked="0"/>
    </xf>
    <xf numFmtId="0" fontId="9" fillId="0" borderId="36" xfId="2" applyFont="1" applyBorder="1" applyAlignment="1" applyProtection="1">
      <alignment horizontal="center"/>
      <protection locked="0"/>
    </xf>
    <xf numFmtId="0" fontId="2" fillId="0" borderId="0" xfId="2" applyFont="1" applyProtection="1">
      <protection locked="0"/>
    </xf>
    <xf numFmtId="0" fontId="2" fillId="0" borderId="37" xfId="2" applyFont="1" applyBorder="1" applyProtection="1">
      <protection locked="0"/>
    </xf>
    <xf numFmtId="0" fontId="2" fillId="0" borderId="38" xfId="2" applyFont="1" applyBorder="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1" fillId="0" borderId="0" xfId="2" applyFont="1" applyAlignment="1">
      <alignment horizontal="left" vertical="center"/>
    </xf>
    <xf numFmtId="0" fontId="12" fillId="0" borderId="0" xfId="2" applyFont="1" applyAlignment="1">
      <alignment horizontal="right" vertical="top"/>
    </xf>
    <xf numFmtId="165" fontId="11" fillId="0" borderId="0" xfId="2" applyNumberFormat="1" applyFont="1" applyAlignment="1">
      <alignment horizontal="left" vertical="center"/>
    </xf>
    <xf numFmtId="0" fontId="2" fillId="0" borderId="39" xfId="2" applyFont="1" applyBorder="1" applyAlignment="1">
      <alignment horizontal="left" vertical="center"/>
    </xf>
    <xf numFmtId="0" fontId="2" fillId="0" borderId="0" xfId="2" applyFont="1" applyBorder="1" applyAlignment="1">
      <alignment horizontal="left" vertical="center"/>
    </xf>
    <xf numFmtId="0" fontId="2" fillId="0" borderId="39" xfId="2" applyFont="1" applyBorder="1"/>
    <xf numFmtId="0" fontId="2" fillId="0" borderId="39" xfId="2" applyFont="1" applyBorder="1" applyAlignment="1">
      <alignment horizontal="left" textRotation="180"/>
    </xf>
    <xf numFmtId="0" fontId="6" fillId="0" borderId="40"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40" xfId="2" applyNumberFormat="1" applyFont="1" applyBorder="1" applyAlignment="1">
      <alignment horizontal="left"/>
    </xf>
    <xf numFmtId="0" fontId="2" fillId="0" borderId="40" xfId="2" applyFont="1" applyBorder="1" applyAlignment="1">
      <alignment horizontal="left" textRotation="180"/>
    </xf>
    <xf numFmtId="0" fontId="2" fillId="0" borderId="40" xfId="2" applyFont="1" applyBorder="1"/>
    <xf numFmtId="0" fontId="9" fillId="0" borderId="41" xfId="2" applyFont="1" applyBorder="1" applyAlignment="1">
      <alignment horizontal="center"/>
    </xf>
    <xf numFmtId="0" fontId="9" fillId="0" borderId="42" xfId="2" applyFont="1" applyBorder="1" applyAlignment="1">
      <alignment horizontal="center"/>
    </xf>
    <xf numFmtId="0" fontId="9" fillId="0" borderId="2" xfId="2" applyFont="1" applyBorder="1" applyAlignment="1">
      <alignment horizontal="center"/>
    </xf>
    <xf numFmtId="0" fontId="9" fillId="0" borderId="43" xfId="2" applyFont="1" applyBorder="1" applyAlignment="1">
      <alignment horizontal="center"/>
    </xf>
    <xf numFmtId="0" fontId="2" fillId="0" borderId="44" xfId="2" applyFont="1" applyBorder="1" applyProtection="1">
      <protection locked="0"/>
    </xf>
    <xf numFmtId="0" fontId="2" fillId="0" borderId="0" xfId="2" applyFont="1" applyBorder="1" applyProtection="1">
      <protection locked="0"/>
    </xf>
    <xf numFmtId="0" fontId="2" fillId="0" borderId="2" xfId="2" applyFont="1" applyBorder="1" applyProtection="1">
      <protection locked="0"/>
    </xf>
    <xf numFmtId="0" fontId="2" fillId="0" borderId="44"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2" fillId="0" borderId="44" xfId="2" applyFont="1" applyBorder="1" applyAlignment="1" applyProtection="1">
      <alignment horizontal="left" vertical="center"/>
      <protection locked="0"/>
    </xf>
    <xf numFmtId="0" fontId="9" fillId="0" borderId="44" xfId="2" applyFont="1" applyBorder="1" applyAlignment="1" applyProtection="1">
      <alignment horizontal="left" vertical="center"/>
      <protection locked="0"/>
    </xf>
    <xf numFmtId="0" fontId="9" fillId="0" borderId="0" xfId="2" applyFont="1" applyBorder="1" applyAlignment="1" applyProtection="1">
      <alignment horizontal="left"/>
      <protection locked="0"/>
    </xf>
    <xf numFmtId="49" fontId="2" fillId="0" borderId="44" xfId="2" applyNumberFormat="1" applyFont="1" applyBorder="1" applyAlignment="1" applyProtection="1">
      <alignment horizontal="left" vertical="center" indent="1"/>
      <protection locked="0"/>
    </xf>
    <xf numFmtId="49" fontId="2" fillId="0" borderId="0" xfId="2" applyNumberFormat="1" applyFont="1" applyBorder="1" applyAlignment="1" applyProtection="1">
      <alignment horizontal="left" indent="1"/>
      <protection locked="0"/>
    </xf>
    <xf numFmtId="0" fontId="2" fillId="0" borderId="45" xfId="2" applyFont="1" applyBorder="1" applyAlignment="1" applyProtection="1">
      <alignment horizontal="left" vertical="center" indent="1"/>
      <protection locked="0"/>
    </xf>
    <xf numFmtId="0" fontId="2" fillId="0" borderId="46" xfId="2" applyFont="1" applyBorder="1" applyAlignment="1" applyProtection="1">
      <alignment horizontal="left" indent="1"/>
      <protection locked="0"/>
    </xf>
    <xf numFmtId="0" fontId="2" fillId="0" borderId="18"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44" xfId="2" applyFont="1" applyBorder="1" applyAlignment="1"/>
    <xf numFmtId="0" fontId="2" fillId="0" borderId="2" xfId="2" applyFont="1" applyBorder="1" applyAlignment="1"/>
    <xf numFmtId="0" fontId="2" fillId="0" borderId="5" xfId="2" applyFont="1" applyBorder="1" applyAlignment="1"/>
    <xf numFmtId="49" fontId="2" fillId="0" borderId="44" xfId="2" applyNumberFormat="1" applyFont="1" applyBorder="1" applyAlignment="1" applyProtection="1">
      <alignment horizontal="left"/>
      <protection locked="0"/>
    </xf>
    <xf numFmtId="49" fontId="2" fillId="0" borderId="2" xfId="2" applyNumberFormat="1" applyFont="1" applyBorder="1" applyAlignment="1" applyProtection="1">
      <alignment horizontal="left"/>
      <protection locked="0"/>
    </xf>
    <xf numFmtId="49" fontId="2" fillId="0" borderId="44" xfId="2" applyNumberFormat="1" applyFont="1" applyBorder="1" applyAlignment="1" applyProtection="1">
      <alignment horizontal="left" vertical="center" indent="2"/>
      <protection locked="0"/>
    </xf>
    <xf numFmtId="0" fontId="9" fillId="0" borderId="44" xfId="2" applyFont="1" applyBorder="1" applyAlignment="1">
      <alignment horizontal="left"/>
    </xf>
    <xf numFmtId="0" fontId="9" fillId="0" borderId="2" xfId="2" applyFont="1" applyBorder="1" applyAlignment="1">
      <alignment horizontal="left"/>
    </xf>
    <xf numFmtId="49" fontId="2" fillId="0" borderId="45" xfId="2" applyNumberFormat="1" applyFont="1" applyBorder="1" applyAlignment="1" applyProtection="1">
      <alignment horizontal="left"/>
      <protection locked="0"/>
    </xf>
    <xf numFmtId="49" fontId="2" fillId="0" borderId="18" xfId="2" applyNumberFormat="1" applyFont="1" applyBorder="1" applyAlignment="1" applyProtection="1">
      <alignment horizontal="left"/>
      <protection locked="0"/>
    </xf>
    <xf numFmtId="0" fontId="2" fillId="0" borderId="18" xfId="2" applyFont="1" applyBorder="1" applyAlignment="1"/>
    <xf numFmtId="49" fontId="2" fillId="0" borderId="47" xfId="2" applyNumberFormat="1" applyFont="1" applyBorder="1" applyAlignment="1" applyProtection="1">
      <alignment horizontal="left"/>
      <protection locked="0"/>
    </xf>
    <xf numFmtId="0" fontId="2" fillId="0" borderId="47" xfId="2" applyFont="1" applyBorder="1" applyAlignment="1"/>
    <xf numFmtId="0" fontId="2" fillId="0" borderId="0" xfId="2" applyFont="1" applyAlignment="1"/>
    <xf numFmtId="0" fontId="35" fillId="0" borderId="24" xfId="2" applyBorder="1" applyProtection="1">
      <protection locked="0"/>
    </xf>
    <xf numFmtId="0" fontId="35" fillId="0" borderId="48" xfId="2" applyBorder="1" applyProtection="1">
      <protection locked="0"/>
    </xf>
    <xf numFmtId="4" fontId="9" fillId="0" borderId="52" xfId="2" applyNumberFormat="1" applyFont="1" applyBorder="1" applyAlignment="1" applyProtection="1">
      <alignment horizontal="center" vertical="center"/>
      <protection locked="0"/>
    </xf>
    <xf numFmtId="38" fontId="2" fillId="0" borderId="53" xfId="2" applyNumberFormat="1" applyFont="1" applyBorder="1" applyAlignment="1" applyProtection="1">
      <protection locked="0"/>
    </xf>
    <xf numFmtId="38" fontId="2" fillId="0" borderId="54" xfId="2" applyNumberFormat="1" applyFont="1" applyBorder="1" applyAlignment="1" applyProtection="1">
      <protection locked="0"/>
    </xf>
    <xf numFmtId="0" fontId="9" fillId="0" borderId="55" xfId="2" applyFont="1" applyBorder="1" applyAlignment="1" applyProtection="1">
      <alignment horizontal="center" vertical="center"/>
      <protection locked="0"/>
    </xf>
    <xf numFmtId="0" fontId="2" fillId="0" borderId="56" xfId="2" applyFont="1" applyBorder="1" applyAlignment="1" applyProtection="1">
      <alignment horizontal="left" vertical="center" indent="1"/>
      <protection locked="0"/>
    </xf>
    <xf numFmtId="0" fontId="2" fillId="0" borderId="57"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0" xfId="2" applyFont="1" applyAlignment="1">
      <alignment horizontal="center" vertical="center"/>
    </xf>
    <xf numFmtId="0" fontId="13" fillId="0" borderId="24" xfId="2" applyFont="1" applyBorder="1" applyProtection="1">
      <protection locked="0"/>
    </xf>
    <xf numFmtId="0" fontId="13" fillId="0" borderId="0" xfId="2" applyFont="1" applyProtection="1">
      <protection locked="0"/>
    </xf>
    <xf numFmtId="0" fontId="16" fillId="0" borderId="4" xfId="0" applyFont="1" applyBorder="1" applyAlignment="1" applyProtection="1">
      <alignment horizontal="left" vertical="center" wrapText="1"/>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34"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49" xfId="0" applyFont="1" applyBorder="1" applyAlignment="1">
      <alignment horizontal="left" vertical="center" wrapText="1"/>
    </xf>
    <xf numFmtId="0" fontId="0" fillId="0" borderId="50" xfId="0" applyBorder="1" applyAlignment="1">
      <alignment horizontal="left" vertical="center" wrapText="1"/>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6" fillId="0" borderId="4" xfId="0" applyFont="1" applyBorder="1" applyAlignment="1" applyProtection="1">
      <alignment horizontal="left" vertical="center" wrapText="1"/>
    </xf>
    <xf numFmtId="0" fontId="0" fillId="0" borderId="9" xfId="0" applyBorder="1" applyAlignment="1" applyProtection="1">
      <alignment horizontal="left" vertical="center" wrapText="1"/>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11" fillId="0" borderId="12" xfId="2" applyFont="1" applyBorder="1" applyAlignment="1" applyProtection="1">
      <alignment horizontal="center" wrapText="1"/>
      <protection locked="0"/>
    </xf>
    <xf numFmtId="0" fontId="11" fillId="0" borderId="0" xfId="0" applyFont="1" applyAlignment="1" applyProtection="1">
      <alignment horizontal="center" vertical="center"/>
      <protection locked="0"/>
    </xf>
    <xf numFmtId="0" fontId="2" fillId="3" borderId="23" xfId="6" applyFont="1" applyFill="1" applyBorder="1" applyAlignment="1">
      <alignment vertical="center" wrapText="1"/>
    </xf>
    <xf numFmtId="0" fontId="2" fillId="3" borderId="20"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1" xfId="0" applyFont="1" applyFill="1" applyBorder="1" applyAlignment="1" applyProtection="1">
      <alignment horizontal="left" vertical="center" wrapText="1" indent="1"/>
    </xf>
    <xf numFmtId="0" fontId="0" fillId="3" borderId="51" xfId="0" applyFill="1" applyBorder="1" applyAlignment="1">
      <alignment horizontal="left" wrapText="1" indent="1"/>
    </xf>
    <xf numFmtId="0" fontId="0" fillId="3" borderId="22"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40" xfId="2" applyFont="1" applyBorder="1" applyAlignment="1">
      <alignment horizontal="left" vertical="center"/>
    </xf>
    <xf numFmtId="0" fontId="9" fillId="0" borderId="40"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7">
    <cellStyle name="Hyperlink" xfId="1" builtinId="8"/>
    <cellStyle name="Normal" xfId="0" builtinId="0"/>
    <cellStyle name="Normal 2" xfId="2"/>
    <cellStyle name="Normal_AFRPG3" xfId="3"/>
    <cellStyle name="Normal_AFRPG5" xfId="4"/>
    <cellStyle name="Normal_AFRPG7" xfId="5"/>
    <cellStyle name="Normal_AFRPG8"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60960</xdr:rowOff>
        </xdr:from>
        <xdr:to>
          <xdr:col>1</xdr:col>
          <xdr:colOff>205740</xdr:colOff>
          <xdr:row>16</xdr:row>
          <xdr:rowOff>182880</xdr:rowOff>
        </xdr:to>
        <xdr:sp macro="" textlink="">
          <xdr:nvSpPr>
            <xdr:cNvPr id="13314" name="CheckBox1"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2598420</xdr:colOff>
          <xdr:row>6</xdr:row>
          <xdr:rowOff>144780</xdr:rowOff>
        </xdr:from>
        <xdr:to>
          <xdr:col>0</xdr:col>
          <xdr:colOff>3512820</xdr:colOff>
          <xdr:row>7</xdr:row>
          <xdr:rowOff>0</xdr:rowOff>
        </xdr:to>
        <xdr:sp macro="" textlink="">
          <xdr:nvSpPr>
            <xdr:cNvPr id="16390" name="Object 6" hidden="1">
              <a:extLst>
                <a:ext uri="{63B3BB69-23CF-44E3-9099-C40C66FF867C}">
                  <a14:compatExt spid="_x0000_s1639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0.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53"/>
  <sheetViews>
    <sheetView showGridLines="0" tabSelected="1" topLeftCell="A19" zoomScaleNormal="100" workbookViewId="0">
      <selection activeCell="D37" sqref="D37"/>
    </sheetView>
  </sheetViews>
  <sheetFormatPr defaultColWidth="9.109375" defaultRowHeight="10.199999999999999" x14ac:dyDescent="0.25"/>
  <cols>
    <col min="1" max="1" width="1.88671875" style="5" customWidth="1"/>
    <col min="2" max="2" width="32" style="5" customWidth="1"/>
    <col min="3" max="3" width="16.5546875" style="5" customWidth="1"/>
    <col min="4" max="4" width="19.6640625" style="5" customWidth="1"/>
    <col min="5" max="5" width="2.88671875" style="5" customWidth="1"/>
    <col min="6" max="6" width="18.88671875" style="5" customWidth="1"/>
    <col min="7" max="7" width="28.5546875" style="5" customWidth="1"/>
    <col min="8" max="8" width="19.6640625" style="5" customWidth="1"/>
    <col min="9" max="9" width="2.109375" style="5" customWidth="1"/>
    <col min="10" max="10" width="5.44140625" style="5" customWidth="1"/>
    <col min="11" max="11" width="9.109375" style="5"/>
    <col min="12" max="12" width="6.6640625" style="5" customWidth="1"/>
    <col min="13" max="16384" width="9.109375" style="5"/>
  </cols>
  <sheetData>
    <row r="1" spans="1:12" ht="13.2" x14ac:dyDescent="0.25">
      <c r="A1" s="230" t="s">
        <v>126</v>
      </c>
      <c r="B1" s="231"/>
      <c r="C1" s="231"/>
      <c r="G1" s="230" t="s">
        <v>186</v>
      </c>
      <c r="H1" s="231"/>
    </row>
    <row r="2" spans="1:12" ht="13.2" x14ac:dyDescent="0.25">
      <c r="A2" s="230" t="s">
        <v>112</v>
      </c>
      <c r="B2" s="232"/>
      <c r="C2" s="233"/>
      <c r="D2" s="395" t="s">
        <v>188</v>
      </c>
      <c r="E2" s="395"/>
      <c r="F2" s="395"/>
      <c r="G2" s="235" t="s">
        <v>187</v>
      </c>
      <c r="H2" s="236"/>
      <c r="I2" s="17"/>
      <c r="J2" s="17"/>
      <c r="K2" s="17"/>
      <c r="L2" s="17"/>
    </row>
    <row r="3" spans="1:12" ht="17.25" customHeight="1" x14ac:dyDescent="0.25">
      <c r="A3" s="234" t="s">
        <v>111</v>
      </c>
      <c r="B3" s="234"/>
      <c r="C3" s="279"/>
      <c r="D3" s="396" t="s">
        <v>189</v>
      </c>
      <c r="E3" s="396"/>
      <c r="F3" s="396"/>
      <c r="G3" s="7"/>
      <c r="H3" s="152"/>
      <c r="I3" s="17"/>
      <c r="J3" s="17"/>
      <c r="K3" s="17"/>
      <c r="L3" s="17"/>
    </row>
    <row r="4" spans="1:12" ht="10.5" customHeight="1" x14ac:dyDescent="0.25">
      <c r="D4" s="396" t="s">
        <v>190</v>
      </c>
      <c r="E4" s="396"/>
      <c r="F4" s="396"/>
      <c r="K4" s="229"/>
      <c r="L4" s="229"/>
    </row>
    <row r="5" spans="1:12" ht="13.8" x14ac:dyDescent="0.25">
      <c r="A5" s="381" t="s">
        <v>174</v>
      </c>
      <c r="B5" s="382"/>
      <c r="C5" s="382"/>
      <c r="D5" s="382"/>
      <c r="E5" s="382"/>
      <c r="F5" s="382"/>
      <c r="G5" s="382"/>
      <c r="H5" s="382"/>
      <c r="I5" s="382"/>
      <c r="J5" s="382"/>
      <c r="K5" s="229"/>
      <c r="L5" s="229"/>
    </row>
    <row r="6" spans="1:12" ht="13.8" x14ac:dyDescent="0.25">
      <c r="A6" s="282"/>
      <c r="B6" s="283"/>
      <c r="D6" s="385">
        <v>42551</v>
      </c>
      <c r="E6" s="386"/>
      <c r="F6" s="386"/>
      <c r="G6" s="284"/>
      <c r="H6" s="283"/>
      <c r="I6" s="283"/>
      <c r="J6" s="283"/>
      <c r="K6" s="229"/>
      <c r="L6" s="229"/>
    </row>
    <row r="7" spans="1:12" ht="13.5" customHeight="1" x14ac:dyDescent="0.25">
      <c r="A7" s="383" t="s">
        <v>114</v>
      </c>
      <c r="B7" s="384"/>
      <c r="C7" s="384"/>
      <c r="D7" s="384"/>
      <c r="E7" s="384"/>
      <c r="F7" s="384"/>
      <c r="G7" s="384"/>
      <c r="H7" s="384"/>
      <c r="I7" s="384"/>
      <c r="J7" s="384"/>
      <c r="K7" s="17"/>
      <c r="L7" s="17"/>
    </row>
    <row r="8" spans="1:12" ht="6.75" customHeight="1" x14ac:dyDescent="0.25">
      <c r="B8" s="17"/>
      <c r="C8" s="17"/>
      <c r="D8" s="17"/>
      <c r="E8" s="17"/>
      <c r="F8" s="17"/>
      <c r="G8" s="17"/>
      <c r="H8" s="17"/>
      <c r="I8" s="17"/>
      <c r="J8" s="17"/>
      <c r="K8" s="17"/>
      <c r="L8" s="17"/>
    </row>
    <row r="9" spans="1:12" ht="12" x14ac:dyDescent="0.25">
      <c r="B9" s="70" t="s">
        <v>164</v>
      </c>
      <c r="C9" s="401" t="s">
        <v>205</v>
      </c>
      <c r="D9" s="401"/>
      <c r="E9" s="401"/>
      <c r="F9" s="401"/>
      <c r="G9" s="3"/>
      <c r="H9" s="375" t="s">
        <v>185</v>
      </c>
      <c r="I9" s="17"/>
      <c r="J9" s="17"/>
      <c r="K9" s="17"/>
      <c r="L9" s="17"/>
    </row>
    <row r="10" spans="1:12" ht="13.2" x14ac:dyDescent="0.25">
      <c r="B10" s="70" t="s">
        <v>88</v>
      </c>
      <c r="C10" s="399" t="s">
        <v>206</v>
      </c>
      <c r="D10" s="399"/>
      <c r="E10" s="399"/>
      <c r="F10" s="400"/>
      <c r="G10" s="71"/>
      <c r="H10" s="295" t="s">
        <v>182</v>
      </c>
      <c r="I10" s="301"/>
      <c r="J10" s="296"/>
      <c r="K10" s="300"/>
      <c r="L10" s="17"/>
    </row>
    <row r="11" spans="1:12" ht="13.2" x14ac:dyDescent="0.25">
      <c r="B11" s="70" t="s">
        <v>89</v>
      </c>
      <c r="C11" s="387" t="s">
        <v>207</v>
      </c>
      <c r="D11" s="388"/>
      <c r="E11" s="388"/>
      <c r="F11" s="388"/>
      <c r="G11" s="291"/>
      <c r="H11" s="295" t="s">
        <v>183</v>
      </c>
      <c r="I11" s="301"/>
      <c r="J11" s="17"/>
      <c r="K11" s="17"/>
      <c r="L11" s="17"/>
    </row>
    <row r="12" spans="1:12" ht="13.2" x14ac:dyDescent="0.25">
      <c r="B12" s="70" t="s">
        <v>90</v>
      </c>
      <c r="C12" s="387" t="s">
        <v>208</v>
      </c>
      <c r="D12" s="387"/>
      <c r="E12" s="387"/>
      <c r="F12" s="388"/>
      <c r="G12" s="290"/>
      <c r="H12" s="295" t="s">
        <v>184</v>
      </c>
      <c r="I12" s="301" t="s">
        <v>210</v>
      </c>
    </row>
    <row r="13" spans="1:12" ht="13.2" x14ac:dyDescent="0.25">
      <c r="A13" s="1"/>
      <c r="B13" s="70" t="s">
        <v>191</v>
      </c>
      <c r="C13" s="387" t="s">
        <v>209</v>
      </c>
      <c r="D13" s="387"/>
      <c r="E13" s="387"/>
      <c r="F13" s="388"/>
      <c r="G13" s="1"/>
    </row>
    <row r="14" spans="1:12" ht="4.5" customHeight="1" x14ac:dyDescent="0.25">
      <c r="A14" s="1"/>
      <c r="B14" s="6"/>
    </row>
    <row r="15" spans="1:12" ht="12" x14ac:dyDescent="0.25">
      <c r="A15" s="1"/>
      <c r="B15" s="59" t="s">
        <v>99</v>
      </c>
      <c r="C15" s="51"/>
      <c r="H15" s="4"/>
      <c r="I15" s="4"/>
    </row>
    <row r="16" spans="1:12" ht="36.450000000000003" customHeight="1" x14ac:dyDescent="0.25">
      <c r="A16" s="1"/>
      <c r="B16" s="393" t="s">
        <v>96</v>
      </c>
      <c r="C16" s="394"/>
      <c r="D16" s="394"/>
      <c r="E16" s="73"/>
      <c r="F16" s="74"/>
      <c r="G16" s="74"/>
      <c r="H16" s="74"/>
      <c r="I16" s="63"/>
      <c r="J16" s="63"/>
      <c r="K16" s="58"/>
    </row>
    <row r="17" spans="1:12" ht="17.100000000000001" customHeight="1" x14ac:dyDescent="0.25">
      <c r="A17" s="1"/>
      <c r="B17" s="75" t="s">
        <v>97</v>
      </c>
      <c r="C17" s="76"/>
      <c r="D17" s="77"/>
      <c r="E17" s="7"/>
      <c r="F17" s="7"/>
      <c r="G17" s="7"/>
      <c r="H17" s="8"/>
      <c r="I17" s="8"/>
    </row>
    <row r="18" spans="1:12" ht="3.75" customHeight="1" x14ac:dyDescent="0.25">
      <c r="A18" s="1"/>
      <c r="B18" s="76"/>
      <c r="C18" s="76"/>
      <c r="D18" s="78"/>
      <c r="E18" s="7"/>
      <c r="F18" s="7"/>
      <c r="G18" s="7"/>
      <c r="H18" s="8"/>
      <c r="I18" s="8"/>
    </row>
    <row r="19" spans="1:12" ht="13.2" x14ac:dyDescent="0.2">
      <c r="B19" s="219" t="s">
        <v>80</v>
      </c>
      <c r="C19" s="220"/>
      <c r="D19" s="221" t="s">
        <v>87</v>
      </c>
      <c r="E19" s="9"/>
      <c r="F19" s="391" t="s">
        <v>53</v>
      </c>
      <c r="G19" s="392"/>
      <c r="H19" s="139">
        <v>80475</v>
      </c>
      <c r="I19" s="15"/>
    </row>
    <row r="20" spans="1:12" ht="11.4" x14ac:dyDescent="0.2">
      <c r="B20" s="56" t="s">
        <v>135</v>
      </c>
      <c r="C20" s="57"/>
      <c r="D20" s="139"/>
      <c r="E20" s="10"/>
      <c r="F20" s="68" t="s">
        <v>54</v>
      </c>
      <c r="G20" s="69"/>
      <c r="H20" s="139">
        <v>1</v>
      </c>
      <c r="I20" s="19"/>
    </row>
    <row r="21" spans="1:12" ht="13.2" x14ac:dyDescent="0.2">
      <c r="B21" s="56" t="s">
        <v>71</v>
      </c>
      <c r="C21" s="52"/>
      <c r="D21" s="140">
        <v>4500</v>
      </c>
      <c r="E21" s="8"/>
      <c r="F21" s="391" t="s">
        <v>167</v>
      </c>
      <c r="G21" s="392"/>
      <c r="H21" s="141">
        <v>2</v>
      </c>
      <c r="I21" s="20"/>
    </row>
    <row r="22" spans="1:12" ht="13.5" customHeight="1" x14ac:dyDescent="0.2">
      <c r="B22" s="389" t="s">
        <v>136</v>
      </c>
      <c r="C22" s="390"/>
      <c r="D22" s="139">
        <v>2924892</v>
      </c>
      <c r="E22" s="16"/>
      <c r="F22" s="225" t="s">
        <v>52</v>
      </c>
      <c r="G22" s="226"/>
      <c r="H22" s="227"/>
      <c r="I22" s="20"/>
    </row>
    <row r="23" spans="1:12" ht="13.2" x14ac:dyDescent="0.2">
      <c r="B23" s="389" t="s">
        <v>137</v>
      </c>
      <c r="C23" s="390"/>
      <c r="D23" s="139">
        <v>163300</v>
      </c>
      <c r="F23" s="11" t="s">
        <v>55</v>
      </c>
      <c r="G23" s="62"/>
      <c r="H23" s="139">
        <v>26</v>
      </c>
      <c r="I23" s="1"/>
      <c r="L23" s="21"/>
    </row>
    <row r="24" spans="1:12" ht="11.4" x14ac:dyDescent="0.2">
      <c r="B24" s="56" t="s">
        <v>138</v>
      </c>
      <c r="C24" s="57"/>
      <c r="D24" s="139">
        <v>220557</v>
      </c>
      <c r="E24" s="1"/>
      <c r="F24" s="12" t="s">
        <v>56</v>
      </c>
      <c r="G24" s="66"/>
      <c r="H24" s="139">
        <v>2</v>
      </c>
      <c r="I24" s="1"/>
      <c r="L24" s="21"/>
    </row>
    <row r="25" spans="1:12" ht="11.4" x14ac:dyDescent="0.2">
      <c r="B25" s="56" t="s">
        <v>79</v>
      </c>
      <c r="C25" s="57"/>
      <c r="D25" s="139"/>
      <c r="E25" s="1"/>
      <c r="F25" s="225" t="s">
        <v>51</v>
      </c>
      <c r="G25" s="226"/>
      <c r="H25" s="227"/>
      <c r="I25" s="1"/>
      <c r="L25" s="21"/>
    </row>
    <row r="26" spans="1:12" ht="12" thickBot="1" x14ac:dyDescent="0.25">
      <c r="B26" s="164" t="s">
        <v>115</v>
      </c>
      <c r="C26" s="165"/>
      <c r="D26" s="166">
        <f>SUM(D20:D25)</f>
        <v>3313249</v>
      </c>
      <c r="E26" s="13"/>
      <c r="F26" s="11" t="s">
        <v>55</v>
      </c>
      <c r="G26" s="62"/>
      <c r="H26" s="139">
        <v>19</v>
      </c>
    </row>
    <row r="27" spans="1:12" ht="14.1" customHeight="1" thickTop="1" thickBot="1" x14ac:dyDescent="0.25">
      <c r="F27" s="12" t="s">
        <v>56</v>
      </c>
      <c r="G27" s="66"/>
      <c r="H27" s="139">
        <v>2</v>
      </c>
      <c r="I27" s="1"/>
      <c r="J27" s="16"/>
      <c r="K27" s="114"/>
    </row>
    <row r="28" spans="1:12" ht="13.5" customHeight="1" thickTop="1" x14ac:dyDescent="0.2">
      <c r="B28" s="222" t="s">
        <v>98</v>
      </c>
      <c r="C28" s="223"/>
      <c r="D28" s="224"/>
      <c r="E28" s="13"/>
      <c r="F28" s="225" t="s">
        <v>103</v>
      </c>
      <c r="G28" s="226"/>
      <c r="H28" s="228"/>
      <c r="I28" s="1"/>
      <c r="J28" s="64"/>
      <c r="K28" s="18"/>
    </row>
    <row r="29" spans="1:12" ht="11.4" x14ac:dyDescent="0.2">
      <c r="B29" s="11" t="s">
        <v>57</v>
      </c>
      <c r="C29" s="62"/>
      <c r="D29" s="142">
        <v>24</v>
      </c>
      <c r="F29" s="11" t="s">
        <v>3</v>
      </c>
      <c r="G29" s="62"/>
      <c r="H29" s="154">
        <v>2.75</v>
      </c>
      <c r="I29" s="3"/>
      <c r="J29" s="79"/>
      <c r="K29" s="18"/>
    </row>
    <row r="30" spans="1:12" ht="14.1" customHeight="1" x14ac:dyDescent="0.2">
      <c r="B30" s="11" t="s">
        <v>58</v>
      </c>
      <c r="C30" s="62"/>
      <c r="D30" s="142">
        <v>13</v>
      </c>
      <c r="F30" s="2" t="s">
        <v>43</v>
      </c>
      <c r="G30" s="2"/>
      <c r="H30" s="154">
        <v>0.5</v>
      </c>
      <c r="I30" s="3"/>
      <c r="J30" s="1"/>
      <c r="K30" s="18"/>
    </row>
    <row r="31" spans="1:12" ht="11.4" x14ac:dyDescent="0.2">
      <c r="B31" s="11" t="s">
        <v>59</v>
      </c>
      <c r="C31" s="62"/>
      <c r="D31" s="142">
        <v>18</v>
      </c>
      <c r="F31" s="65" t="s">
        <v>168</v>
      </c>
      <c r="G31" s="67"/>
      <c r="H31" s="154">
        <v>0.41765000000000002</v>
      </c>
      <c r="I31" s="1"/>
      <c r="J31" s="1"/>
      <c r="K31" s="81"/>
    </row>
    <row r="32" spans="1:12" ht="11.4" x14ac:dyDescent="0.2">
      <c r="B32" s="11" t="s">
        <v>60</v>
      </c>
      <c r="C32" s="62"/>
      <c r="D32" s="142">
        <v>20</v>
      </c>
      <c r="F32" s="11" t="s">
        <v>4</v>
      </c>
      <c r="G32" s="62"/>
      <c r="H32" s="154">
        <v>0.2</v>
      </c>
      <c r="I32" s="22"/>
      <c r="J32" s="1"/>
      <c r="K32" s="80"/>
    </row>
    <row r="33" spans="2:12" ht="11.4" x14ac:dyDescent="0.2">
      <c r="B33" s="11" t="s">
        <v>61</v>
      </c>
      <c r="C33" s="62"/>
      <c r="D33" s="142">
        <v>11</v>
      </c>
      <c r="F33" s="11" t="s">
        <v>45</v>
      </c>
      <c r="G33" s="62"/>
      <c r="H33" s="154">
        <v>0.24806</v>
      </c>
      <c r="I33" s="3"/>
      <c r="J33" s="1"/>
      <c r="K33" s="80"/>
    </row>
    <row r="34" spans="2:12" ht="11.4" x14ac:dyDescent="0.2">
      <c r="B34" s="11" t="s">
        <v>62</v>
      </c>
      <c r="C34" s="62"/>
      <c r="D34" s="142">
        <v>9</v>
      </c>
      <c r="F34" s="11" t="s">
        <v>46</v>
      </c>
      <c r="G34" s="62"/>
      <c r="H34" s="154">
        <v>0.21753</v>
      </c>
      <c r="I34" s="3"/>
      <c r="J34" s="1"/>
      <c r="K34" s="80"/>
    </row>
    <row r="35" spans="2:12" ht="14.1" customHeight="1" x14ac:dyDescent="0.2">
      <c r="B35" s="11" t="s">
        <v>63</v>
      </c>
      <c r="C35" s="62"/>
      <c r="D35" s="142">
        <v>14</v>
      </c>
      <c r="F35" s="11" t="s">
        <v>44</v>
      </c>
      <c r="G35" s="62"/>
      <c r="H35" s="154">
        <v>0.05</v>
      </c>
      <c r="I35" s="3"/>
      <c r="J35" s="1"/>
      <c r="K35" s="1"/>
    </row>
    <row r="36" spans="2:12" ht="11.4" x14ac:dyDescent="0.2">
      <c r="B36" s="11" t="s">
        <v>64</v>
      </c>
      <c r="C36" s="62"/>
      <c r="D36" s="142">
        <v>9</v>
      </c>
      <c r="F36" s="2" t="s">
        <v>47</v>
      </c>
      <c r="G36" s="2"/>
      <c r="H36" s="154">
        <v>0.05</v>
      </c>
      <c r="I36" s="22"/>
      <c r="J36" s="64"/>
    </row>
    <row r="37" spans="2:12" ht="11.4" x14ac:dyDescent="0.2">
      <c r="B37" s="11" t="s">
        <v>65</v>
      </c>
      <c r="C37" s="62"/>
      <c r="D37" s="142">
        <v>20</v>
      </c>
      <c r="F37" s="65" t="s">
        <v>5</v>
      </c>
      <c r="G37" s="67"/>
      <c r="H37" s="154">
        <v>0.89642999999999995</v>
      </c>
      <c r="I37" s="3"/>
      <c r="J37" s="79"/>
      <c r="K37" s="23"/>
    </row>
    <row r="38" spans="2:12" ht="11.4" x14ac:dyDescent="0.2">
      <c r="B38" s="11" t="s">
        <v>66</v>
      </c>
      <c r="C38" s="62"/>
      <c r="D38" s="142">
        <v>15</v>
      </c>
      <c r="F38" s="11" t="s">
        <v>165</v>
      </c>
      <c r="G38" s="62"/>
      <c r="H38" s="154">
        <v>0</v>
      </c>
      <c r="I38" s="3"/>
      <c r="J38" s="1"/>
      <c r="K38" s="18"/>
    </row>
    <row r="39" spans="2:12" ht="11.4" x14ac:dyDescent="0.2">
      <c r="B39" s="11" t="s">
        <v>74</v>
      </c>
      <c r="C39" s="62"/>
      <c r="D39" s="142">
        <v>3</v>
      </c>
      <c r="F39" s="11" t="s">
        <v>48</v>
      </c>
      <c r="G39" s="62"/>
      <c r="H39" s="154">
        <v>0.04</v>
      </c>
      <c r="I39" s="1"/>
      <c r="J39" s="1"/>
      <c r="K39" s="18"/>
    </row>
    <row r="40" spans="2:12" ht="11.4" x14ac:dyDescent="0.2">
      <c r="B40" s="156" t="s">
        <v>116</v>
      </c>
      <c r="C40" s="157"/>
      <c r="D40" s="143">
        <f>SUM(D29:D39)</f>
        <v>156</v>
      </c>
      <c r="F40" s="11" t="s">
        <v>6</v>
      </c>
      <c r="G40" s="62"/>
      <c r="H40" s="154">
        <v>4.9660000000000003E-2</v>
      </c>
      <c r="I40" s="22"/>
      <c r="J40" s="1"/>
      <c r="K40" s="81"/>
    </row>
    <row r="41" spans="2:12" ht="11.4" x14ac:dyDescent="0.2">
      <c r="B41" s="60" t="s">
        <v>67</v>
      </c>
      <c r="C41" s="53"/>
      <c r="D41" s="142">
        <v>13</v>
      </c>
      <c r="F41" s="65" t="s">
        <v>7</v>
      </c>
      <c r="G41" s="67"/>
      <c r="H41" s="154"/>
      <c r="I41" s="1"/>
      <c r="J41" s="1"/>
      <c r="K41" s="80"/>
    </row>
    <row r="42" spans="2:12" ht="11.4" x14ac:dyDescent="0.2">
      <c r="B42" s="60" t="s">
        <v>68</v>
      </c>
      <c r="C42" s="53"/>
      <c r="D42" s="142">
        <v>8</v>
      </c>
      <c r="F42" s="11" t="s">
        <v>7</v>
      </c>
      <c r="G42" s="62"/>
      <c r="H42" s="154"/>
      <c r="I42" s="24"/>
      <c r="J42" s="1"/>
      <c r="K42" s="80"/>
    </row>
    <row r="43" spans="2:12" ht="13.2" x14ac:dyDescent="0.2">
      <c r="B43" s="60" t="s">
        <v>69</v>
      </c>
      <c r="C43" s="53"/>
      <c r="D43" s="142">
        <v>13</v>
      </c>
      <c r="F43" s="288" t="s">
        <v>166</v>
      </c>
      <c r="G43" s="289"/>
      <c r="H43" s="144">
        <v>27781517</v>
      </c>
      <c r="I43" s="14"/>
      <c r="J43" s="1"/>
      <c r="K43" s="80"/>
      <c r="L43" s="18"/>
    </row>
    <row r="44" spans="2:12" ht="13.2" x14ac:dyDescent="0.2">
      <c r="B44" s="61" t="s">
        <v>70</v>
      </c>
      <c r="C44" s="54"/>
      <c r="D44" s="142">
        <v>7</v>
      </c>
      <c r="F44" s="288" t="s">
        <v>72</v>
      </c>
      <c r="G44" s="289"/>
      <c r="H44" s="299">
        <f>(H43/H21)</f>
        <v>13890758.5</v>
      </c>
      <c r="I44" s="24"/>
      <c r="J44" s="91" t="str">
        <f>MID(C10,10,1)</f>
        <v>-</v>
      </c>
      <c r="K44" s="1"/>
      <c r="L44" s="18"/>
    </row>
    <row r="45" spans="2:12" ht="13.2" x14ac:dyDescent="0.2">
      <c r="B45" s="60" t="s">
        <v>73</v>
      </c>
      <c r="C45" s="53"/>
      <c r="D45" s="142">
        <v>6</v>
      </c>
      <c r="F45" s="297" t="s">
        <v>181</v>
      </c>
      <c r="G45" s="298"/>
      <c r="H45" s="374">
        <f>IF(I10="x",H43*0.069,IF(I11="x",H43*0.069,IF(I12="x",H43*0.138,"Please Check District Type")))</f>
        <v>3833849.3460000004</v>
      </c>
      <c r="I45" s="25"/>
      <c r="J45" s="91">
        <f>IF(J44="2",(H43*1.38),(H43*0.069))</f>
        <v>1916924.6730000002</v>
      </c>
    </row>
    <row r="46" spans="2:12" ht="13.8" thickBot="1" x14ac:dyDescent="0.25">
      <c r="B46" s="158" t="s">
        <v>117</v>
      </c>
      <c r="C46" s="159"/>
      <c r="D46" s="160">
        <f>SUM(D41:D45)</f>
        <v>47</v>
      </c>
      <c r="F46" s="397" t="s">
        <v>193</v>
      </c>
      <c r="G46" s="398"/>
      <c r="H46" s="144">
        <v>500000</v>
      </c>
      <c r="J46" s="92"/>
    </row>
    <row r="47" spans="2:12" ht="14.4" thickTop="1" thickBot="1" x14ac:dyDescent="0.25">
      <c r="B47" s="161" t="s">
        <v>118</v>
      </c>
      <c r="C47" s="162"/>
      <c r="D47" s="163">
        <f>SUM(D40,D46)</f>
        <v>203</v>
      </c>
      <c r="F47" s="379" t="s">
        <v>180</v>
      </c>
      <c r="G47" s="380"/>
      <c r="H47" s="302">
        <f>(H46/H45)</f>
        <v>0.13041722688495019</v>
      </c>
      <c r="I47" s="26"/>
      <c r="L47" s="26"/>
    </row>
    <row r="48" spans="2:12" ht="10.8" thickTop="1" x14ac:dyDescent="0.25">
      <c r="C48" s="55"/>
    </row>
    <row r="49" spans="2:12" ht="9.6" customHeight="1" x14ac:dyDescent="0.2">
      <c r="B49" s="55" t="s">
        <v>192</v>
      </c>
      <c r="I49" s="27"/>
      <c r="L49" s="27"/>
    </row>
    <row r="50" spans="2:12" ht="10.35" customHeight="1" x14ac:dyDescent="0.25">
      <c r="B50" s="256"/>
    </row>
    <row r="51" spans="2:12" ht="9.9" customHeight="1" x14ac:dyDescent="0.25"/>
    <row r="52" spans="2:12" ht="9.9" customHeight="1" x14ac:dyDescent="0.25"/>
    <row r="53" spans="2:12" ht="17.25" customHeight="1" x14ac:dyDescent="0.25"/>
  </sheetData>
  <sheetProtection sheet="1" objects="1" scenarios="1"/>
  <mergeCells count="19">
    <mergeCell ref="D2:F2"/>
    <mergeCell ref="D3:F3"/>
    <mergeCell ref="D4:F4"/>
    <mergeCell ref="F46:G46"/>
    <mergeCell ref="C11:F11"/>
    <mergeCell ref="C10:F10"/>
    <mergeCell ref="B23:C23"/>
    <mergeCell ref="C9:D9"/>
    <mergeCell ref="E9:F9"/>
    <mergeCell ref="F47:G47"/>
    <mergeCell ref="A5:J5"/>
    <mergeCell ref="A7:J7"/>
    <mergeCell ref="D6:F6"/>
    <mergeCell ref="C12:F12"/>
    <mergeCell ref="C13:F13"/>
    <mergeCell ref="B22:C22"/>
    <mergeCell ref="F21:G21"/>
    <mergeCell ref="F19:G19"/>
    <mergeCell ref="B16:D16"/>
  </mergeCells>
  <phoneticPr fontId="2" type="noConversion"/>
  <printOptions headings="1"/>
  <pageMargins left="0.35" right="0.25" top="0.43" bottom="0.21" header="0.22" footer="0.17"/>
  <pageSetup scale="88" orientation="landscape" useFirstPageNumber="1" r:id="rId1"/>
  <headerFooter alignWithMargins="0">
    <oddHeader>&amp;L&amp;8Page &amp;P&amp;R&amp;8Page &amp;P</oddHeader>
  </headerFooter>
  <drawing r:id="rId2"/>
  <legacyDrawing r:id="rId3"/>
  <controls>
    <mc:AlternateContent xmlns:mc="http://schemas.openxmlformats.org/markup-compatibility/2006">
      <mc:Choice Requires="x14">
        <control shapeId="13314" r:id="rId4" name="CheckBox1">
          <controlPr defaultSize="0" autoLine="0" r:id="rId5">
            <anchor moveWithCells="1">
              <from>
                <xdr:col>1</xdr:col>
                <xdr:colOff>76200</xdr:colOff>
                <xdr:row>16</xdr:row>
                <xdr:rowOff>60960</xdr:rowOff>
              </from>
              <to>
                <xdr:col>1</xdr:col>
                <xdr:colOff>205740</xdr:colOff>
                <xdr:row>16</xdr:row>
                <xdr:rowOff>182880</xdr:rowOff>
              </to>
            </anchor>
          </controlPr>
        </control>
      </mc:Choice>
      <mc:Fallback>
        <control shapeId="13314" r:id="rId4" name="CheckBox1"/>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D24"/>
  <sheetViews>
    <sheetView showGridLines="0" topLeftCell="A13" zoomScaleNormal="100" workbookViewId="0">
      <selection activeCell="C23" sqref="C23"/>
    </sheetView>
  </sheetViews>
  <sheetFormatPr defaultColWidth="9.109375" defaultRowHeight="13.2" x14ac:dyDescent="0.25"/>
  <cols>
    <col min="1" max="1" width="84.5546875" style="240" customWidth="1"/>
    <col min="2" max="2" width="31.6640625" style="239" customWidth="1"/>
    <col min="3" max="4" width="7.6640625" style="239" customWidth="1"/>
    <col min="5" max="16384" width="9.109375" style="239"/>
  </cols>
  <sheetData>
    <row r="1" spans="1:4" x14ac:dyDescent="0.25">
      <c r="A1" s="428" t="s">
        <v>204</v>
      </c>
      <c r="B1" s="429"/>
      <c r="C1" s="238"/>
      <c r="D1" s="238"/>
    </row>
    <row r="2" spans="1:4" ht="4.5" customHeight="1" x14ac:dyDescent="0.25"/>
    <row r="3" spans="1:4" ht="7.5" customHeight="1" x14ac:dyDescent="0.25"/>
    <row r="4" spans="1:4" ht="39" customHeight="1" x14ac:dyDescent="0.25">
      <c r="A4" s="432" t="s">
        <v>175</v>
      </c>
      <c r="B4" s="431"/>
      <c r="C4" s="240"/>
      <c r="D4" s="240"/>
    </row>
    <row r="5" spans="1:4" ht="6.75" customHeight="1" x14ac:dyDescent="0.25">
      <c r="A5" s="249"/>
      <c r="B5" s="250"/>
    </row>
    <row r="6" spans="1:4" x14ac:dyDescent="0.25">
      <c r="A6" s="251" t="s">
        <v>131</v>
      </c>
      <c r="B6" s="250"/>
    </row>
    <row r="7" spans="1:4" ht="65.25" customHeight="1" x14ac:dyDescent="0.25">
      <c r="A7" s="254"/>
      <c r="B7" s="255"/>
    </row>
    <row r="8" spans="1:4" ht="54" customHeight="1" x14ac:dyDescent="0.25">
      <c r="A8" s="430" t="s">
        <v>202</v>
      </c>
      <c r="B8" s="431"/>
      <c r="C8" s="240"/>
      <c r="D8" s="240"/>
    </row>
    <row r="9" spans="1:4" ht="6" customHeight="1" x14ac:dyDescent="0.25">
      <c r="A9" s="249"/>
      <c r="B9" s="250"/>
    </row>
    <row r="10" spans="1:4" ht="30.75" customHeight="1" x14ac:dyDescent="0.25">
      <c r="A10" s="430" t="s">
        <v>133</v>
      </c>
      <c r="B10" s="431"/>
    </row>
    <row r="11" spans="1:4" ht="4.5" customHeight="1" x14ac:dyDescent="0.25">
      <c r="A11" s="249"/>
      <c r="B11" s="250"/>
    </row>
    <row r="12" spans="1:4" ht="62.25" customHeight="1" x14ac:dyDescent="0.25">
      <c r="A12" s="430" t="s">
        <v>203</v>
      </c>
      <c r="B12" s="431"/>
    </row>
    <row r="13" spans="1:4" ht="3" customHeight="1" x14ac:dyDescent="0.25">
      <c r="A13" s="249"/>
      <c r="B13" s="250"/>
    </row>
    <row r="14" spans="1:4" ht="29.25" customHeight="1" x14ac:dyDescent="0.25">
      <c r="A14" s="430" t="s">
        <v>134</v>
      </c>
      <c r="B14" s="431"/>
    </row>
    <row r="15" spans="1:4" ht="6.75" customHeight="1" x14ac:dyDescent="0.25"/>
    <row r="16" spans="1:4" ht="13.5" customHeight="1" x14ac:dyDescent="0.25">
      <c r="A16" s="252" t="s">
        <v>128</v>
      </c>
      <c r="B16" s="247"/>
    </row>
    <row r="17" spans="1:2" ht="14.25" customHeight="1" x14ac:dyDescent="0.25">
      <c r="A17" s="246"/>
      <c r="B17" s="243">
        <v>1</v>
      </c>
    </row>
    <row r="18" spans="1:2" ht="13.5" customHeight="1" x14ac:dyDescent="0.25">
      <c r="A18" s="252" t="s">
        <v>129</v>
      </c>
      <c r="B18" s="248"/>
    </row>
    <row r="19" spans="1:2" ht="13.5" customHeight="1" x14ac:dyDescent="0.25">
      <c r="A19" s="246"/>
      <c r="B19" s="244">
        <v>517202.05</v>
      </c>
    </row>
    <row r="20" spans="1:2" ht="26.4" x14ac:dyDescent="0.25">
      <c r="A20" s="253" t="s">
        <v>132</v>
      </c>
      <c r="B20" s="247"/>
    </row>
    <row r="21" spans="1:2" ht="12.75" customHeight="1" x14ac:dyDescent="0.25">
      <c r="A21" s="246"/>
      <c r="B21" s="245">
        <v>0</v>
      </c>
    </row>
    <row r="22" spans="1:2" ht="40.5" customHeight="1" x14ac:dyDescent="0.25">
      <c r="A22" s="252" t="s">
        <v>130</v>
      </c>
      <c r="B22" s="248"/>
    </row>
    <row r="23" spans="1:2" ht="14.25" customHeight="1" x14ac:dyDescent="0.25">
      <c r="A23" s="246"/>
      <c r="B23" s="242">
        <v>0</v>
      </c>
    </row>
    <row r="24" spans="1:2" x14ac:dyDescent="0.25">
      <c r="B24" s="241"/>
    </row>
  </sheetData>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0" r:id="rId4">
          <objectPr defaultSize="0" autoPict="0" r:id="rId5">
            <anchor moveWithCells="1">
              <from>
                <xdr:col>0</xdr:col>
                <xdr:colOff>2598420</xdr:colOff>
                <xdr:row>6</xdr:row>
                <xdr:rowOff>144780</xdr:rowOff>
              </from>
              <to>
                <xdr:col>0</xdr:col>
                <xdr:colOff>3512820</xdr:colOff>
                <xdr:row>7</xdr:row>
                <xdr:rowOff>0</xdr:rowOff>
              </to>
            </anchor>
          </objectPr>
        </oleObject>
      </mc:Choice>
      <mc:Fallback>
        <oleObject progId="Acrobat Document" dvAspect="DVASPECT_ICON" shapeId="16390"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35"/>
  <sheetViews>
    <sheetView showGridLines="0" workbookViewId="0">
      <pane ySplit="5" topLeftCell="A6" activePane="bottomLeft" state="frozenSplit"/>
      <selection activeCell="D22" sqref="D22"/>
      <selection pane="bottomLeft" activeCell="I31" sqref="I31"/>
    </sheetView>
  </sheetViews>
  <sheetFormatPr defaultColWidth="8.6640625" defaultRowHeight="10.199999999999999" x14ac:dyDescent="0.2"/>
  <cols>
    <col min="1" max="1" width="32.6640625" style="30" customWidth="1"/>
    <col min="2" max="2" width="4.5546875" style="30" customWidth="1"/>
    <col min="3" max="9" width="13.6640625" style="30" customWidth="1"/>
    <col min="10" max="11" width="13.6640625" style="50" customWidth="1"/>
    <col min="12" max="12" width="3.33203125" style="30" customWidth="1"/>
    <col min="13" max="13" width="4.44140625" style="30" customWidth="1"/>
    <col min="14" max="14" width="6.33203125" style="30" customWidth="1"/>
    <col min="15" max="16384" width="8.6640625" style="30"/>
  </cols>
  <sheetData>
    <row r="1" spans="1:11" ht="12" x14ac:dyDescent="0.2">
      <c r="A1" s="395" t="s">
        <v>177</v>
      </c>
      <c r="B1" s="395"/>
      <c r="C1" s="395"/>
      <c r="D1" s="395"/>
      <c r="E1" s="395"/>
      <c r="F1" s="395"/>
      <c r="G1" s="395"/>
      <c r="H1" s="395"/>
      <c r="I1" s="395"/>
      <c r="J1" s="395"/>
      <c r="K1" s="395"/>
    </row>
    <row r="2" spans="1:11" ht="12" x14ac:dyDescent="0.2">
      <c r="A2" s="402" t="s">
        <v>194</v>
      </c>
      <c r="B2" s="402"/>
      <c r="C2" s="402"/>
      <c r="D2" s="402"/>
      <c r="E2" s="402"/>
      <c r="F2" s="402"/>
      <c r="G2" s="402"/>
      <c r="H2" s="402"/>
      <c r="I2" s="402"/>
      <c r="J2" s="402"/>
      <c r="K2" s="402"/>
    </row>
    <row r="3" spans="1:11" ht="12" x14ac:dyDescent="0.2">
      <c r="A3" s="278"/>
      <c r="B3" s="278"/>
      <c r="C3" s="278"/>
      <c r="D3" s="278"/>
      <c r="E3" s="278"/>
      <c r="F3" s="278"/>
      <c r="G3" s="278"/>
      <c r="H3" s="278"/>
      <c r="I3" s="278"/>
      <c r="J3" s="278"/>
      <c r="K3" s="278"/>
    </row>
    <row r="4" spans="1:11" ht="11.4" customHeight="1" x14ac:dyDescent="0.2">
      <c r="A4" s="28"/>
      <c r="B4" s="267"/>
      <c r="C4" s="268" t="s">
        <v>30</v>
      </c>
      <c r="D4" s="268" t="s">
        <v>31</v>
      </c>
      <c r="E4" s="268" t="s">
        <v>32</v>
      </c>
      <c r="F4" s="268" t="s">
        <v>33</v>
      </c>
      <c r="G4" s="268" t="s">
        <v>34</v>
      </c>
      <c r="H4" s="268" t="s">
        <v>35</v>
      </c>
      <c r="I4" s="268" t="s">
        <v>36</v>
      </c>
      <c r="J4" s="268" t="s">
        <v>37</v>
      </c>
      <c r="K4" s="268" t="s">
        <v>38</v>
      </c>
    </row>
    <row r="5" spans="1:11" ht="30.6" x14ac:dyDescent="0.2">
      <c r="A5" s="272" t="s">
        <v>1</v>
      </c>
      <c r="B5" s="269" t="s">
        <v>156</v>
      </c>
      <c r="C5" s="270" t="s">
        <v>10</v>
      </c>
      <c r="D5" s="271" t="s">
        <v>50</v>
      </c>
      <c r="E5" s="270" t="s">
        <v>139</v>
      </c>
      <c r="F5" s="270" t="s">
        <v>11</v>
      </c>
      <c r="G5" s="271" t="s">
        <v>40</v>
      </c>
      <c r="H5" s="271" t="s">
        <v>140</v>
      </c>
      <c r="I5" s="270" t="s">
        <v>41</v>
      </c>
      <c r="J5" s="270" t="s">
        <v>141</v>
      </c>
      <c r="K5" s="271" t="s">
        <v>42</v>
      </c>
    </row>
    <row r="6" spans="1:11" s="33" customFormat="1" ht="13.5" customHeight="1" x14ac:dyDescent="0.2">
      <c r="A6" s="194" t="s">
        <v>29</v>
      </c>
      <c r="B6" s="195"/>
      <c r="C6" s="31"/>
      <c r="D6" s="32"/>
      <c r="E6" s="32"/>
      <c r="F6" s="32"/>
      <c r="G6" s="32"/>
      <c r="H6" s="32"/>
      <c r="I6" s="32"/>
      <c r="J6" s="32"/>
      <c r="K6" s="32"/>
    </row>
    <row r="7" spans="1:11" s="36" customFormat="1" ht="13.95" customHeight="1" x14ac:dyDescent="0.2">
      <c r="A7" s="34" t="s">
        <v>142</v>
      </c>
      <c r="B7" s="35" t="s">
        <v>0</v>
      </c>
      <c r="C7" s="115">
        <v>555611</v>
      </c>
      <c r="D7" s="115">
        <v>44277</v>
      </c>
      <c r="E7" s="115">
        <v>22321</v>
      </c>
      <c r="F7" s="115">
        <v>41906</v>
      </c>
      <c r="G7" s="115">
        <v>159474</v>
      </c>
      <c r="H7" s="115">
        <v>94733</v>
      </c>
      <c r="I7" s="115">
        <v>114074</v>
      </c>
      <c r="J7" s="115">
        <v>43424</v>
      </c>
      <c r="K7" s="115">
        <v>9313</v>
      </c>
    </row>
    <row r="8" spans="1:11" s="36" customFormat="1" ht="11.4" x14ac:dyDescent="0.2">
      <c r="A8" s="34" t="s">
        <v>15</v>
      </c>
      <c r="B8" s="40">
        <v>120</v>
      </c>
      <c r="C8" s="115">
        <v>61117</v>
      </c>
      <c r="D8" s="115">
        <v>76487</v>
      </c>
      <c r="E8" s="115">
        <v>12391</v>
      </c>
      <c r="F8" s="115">
        <v>193306</v>
      </c>
      <c r="G8" s="115">
        <v>97743</v>
      </c>
      <c r="H8" s="115"/>
      <c r="I8" s="115">
        <v>111075</v>
      </c>
      <c r="J8" s="115"/>
      <c r="K8" s="116"/>
    </row>
    <row r="9" spans="1:11" s="36" customFormat="1" ht="11.4" x14ac:dyDescent="0.2">
      <c r="A9" s="37" t="s">
        <v>127</v>
      </c>
      <c r="B9" s="38">
        <v>130</v>
      </c>
      <c r="C9" s="115"/>
      <c r="D9" s="115"/>
      <c r="E9" s="115"/>
      <c r="F9" s="115"/>
      <c r="G9" s="115"/>
      <c r="H9" s="115"/>
      <c r="I9" s="115"/>
      <c r="J9" s="115"/>
      <c r="K9" s="116"/>
    </row>
    <row r="10" spans="1:11" s="36" customFormat="1" ht="11.4" x14ac:dyDescent="0.2">
      <c r="A10" s="37" t="s">
        <v>143</v>
      </c>
      <c r="B10" s="38">
        <v>140</v>
      </c>
      <c r="C10" s="115"/>
      <c r="D10" s="115"/>
      <c r="E10" s="257"/>
      <c r="F10" s="115"/>
      <c r="G10" s="145"/>
      <c r="H10" s="115"/>
      <c r="I10" s="144"/>
      <c r="J10" s="258"/>
      <c r="K10" s="258"/>
    </row>
    <row r="11" spans="1:11" s="36" customFormat="1" ht="11.4" x14ac:dyDescent="0.2">
      <c r="A11" s="37" t="s">
        <v>144</v>
      </c>
      <c r="B11" s="38">
        <v>150</v>
      </c>
      <c r="C11" s="257"/>
      <c r="D11" s="115"/>
      <c r="E11" s="258"/>
      <c r="F11" s="115"/>
      <c r="G11" s="258"/>
      <c r="H11" s="258"/>
      <c r="I11" s="144"/>
      <c r="J11" s="258"/>
      <c r="K11" s="258"/>
    </row>
    <row r="12" spans="1:11" ht="11.4" x14ac:dyDescent="0.2">
      <c r="A12" s="39" t="s">
        <v>145</v>
      </c>
      <c r="B12" s="38">
        <v>160</v>
      </c>
      <c r="C12" s="115"/>
      <c r="D12" s="257"/>
      <c r="E12" s="258"/>
      <c r="F12" s="115"/>
      <c r="G12" s="258"/>
      <c r="H12" s="258"/>
      <c r="I12" s="115"/>
      <c r="J12" s="258"/>
      <c r="K12" s="258"/>
    </row>
    <row r="13" spans="1:11" ht="11.4" x14ac:dyDescent="0.2">
      <c r="A13" s="37" t="s">
        <v>14</v>
      </c>
      <c r="B13" s="40">
        <v>170</v>
      </c>
      <c r="C13" s="115"/>
      <c r="D13" s="115"/>
      <c r="E13" s="258"/>
      <c r="F13" s="257"/>
      <c r="G13" s="258"/>
      <c r="H13" s="258"/>
      <c r="I13" s="115"/>
      <c r="J13" s="258"/>
      <c r="K13" s="258"/>
    </row>
    <row r="14" spans="1:11" ht="11.4" x14ac:dyDescent="0.2">
      <c r="A14" s="41" t="s">
        <v>146</v>
      </c>
      <c r="B14" s="40">
        <v>180</v>
      </c>
      <c r="C14" s="115"/>
      <c r="D14" s="115"/>
      <c r="E14" s="257"/>
      <c r="F14" s="115"/>
      <c r="G14" s="258"/>
      <c r="H14" s="258"/>
      <c r="I14" s="115"/>
      <c r="J14" s="258"/>
      <c r="K14" s="258"/>
    </row>
    <row r="15" spans="1:11" ht="11.4" x14ac:dyDescent="0.2">
      <c r="A15" s="41" t="s">
        <v>16</v>
      </c>
      <c r="B15" s="40">
        <v>190</v>
      </c>
      <c r="C15" s="115"/>
      <c r="D15" s="115"/>
      <c r="E15" s="115"/>
      <c r="F15" s="115"/>
      <c r="G15" s="115"/>
      <c r="H15" s="115"/>
      <c r="I15" s="115"/>
      <c r="J15" s="115"/>
      <c r="K15" s="115"/>
    </row>
    <row r="16" spans="1:11" ht="12" thickBot="1" x14ac:dyDescent="0.25">
      <c r="A16" s="262" t="s">
        <v>119</v>
      </c>
      <c r="B16" s="167"/>
      <c r="C16" s="117">
        <f t="shared" ref="C16:K16" si="0">SUM(C7:C15)</f>
        <v>616728</v>
      </c>
      <c r="D16" s="117">
        <f t="shared" si="0"/>
        <v>120764</v>
      </c>
      <c r="E16" s="117">
        <f t="shared" si="0"/>
        <v>34712</v>
      </c>
      <c r="F16" s="117">
        <f t="shared" si="0"/>
        <v>235212</v>
      </c>
      <c r="G16" s="117">
        <f t="shared" si="0"/>
        <v>257217</v>
      </c>
      <c r="H16" s="117">
        <f t="shared" si="0"/>
        <v>94733</v>
      </c>
      <c r="I16" s="117">
        <f t="shared" si="0"/>
        <v>225149</v>
      </c>
      <c r="J16" s="117">
        <f t="shared" si="0"/>
        <v>43424</v>
      </c>
      <c r="K16" s="117">
        <f t="shared" si="0"/>
        <v>9313</v>
      </c>
    </row>
    <row r="17" spans="1:11" ht="13.5" customHeight="1" thickTop="1" x14ac:dyDescent="0.2">
      <c r="A17" s="196" t="s">
        <v>28</v>
      </c>
      <c r="B17" s="197"/>
      <c r="C17" s="118"/>
      <c r="D17" s="118"/>
      <c r="E17" s="118"/>
      <c r="F17" s="118"/>
      <c r="G17" s="118"/>
      <c r="H17" s="118"/>
      <c r="I17" s="118"/>
      <c r="J17" s="119"/>
      <c r="K17" s="118"/>
    </row>
    <row r="18" spans="1:11" ht="11.4" x14ac:dyDescent="0.2">
      <c r="A18" s="42" t="s">
        <v>147</v>
      </c>
      <c r="B18" s="40">
        <v>410</v>
      </c>
      <c r="C18" s="120"/>
      <c r="D18" s="120"/>
      <c r="E18" s="120"/>
      <c r="F18" s="120"/>
      <c r="G18" s="120"/>
      <c r="H18" s="120"/>
      <c r="I18" s="119"/>
      <c r="J18" s="120"/>
      <c r="K18" s="120"/>
    </row>
    <row r="19" spans="1:11" ht="11.4" x14ac:dyDescent="0.2">
      <c r="A19" s="43" t="s">
        <v>148</v>
      </c>
      <c r="B19" s="44">
        <v>420</v>
      </c>
      <c r="C19" s="120"/>
      <c r="D19" s="120"/>
      <c r="E19" s="120"/>
      <c r="F19" s="120"/>
      <c r="G19" s="120"/>
      <c r="H19" s="265"/>
      <c r="I19" s="121"/>
      <c r="J19" s="120"/>
      <c r="K19" s="120"/>
    </row>
    <row r="20" spans="1:11" ht="11.4" x14ac:dyDescent="0.2">
      <c r="A20" s="43" t="s">
        <v>150</v>
      </c>
      <c r="B20" s="44">
        <v>430</v>
      </c>
      <c r="C20" s="120"/>
      <c r="D20" s="120"/>
      <c r="E20" s="120"/>
      <c r="F20" s="120"/>
      <c r="G20" s="120"/>
      <c r="H20" s="121"/>
      <c r="I20" s="121"/>
      <c r="J20" s="121"/>
      <c r="K20" s="120"/>
    </row>
    <row r="21" spans="1:11" ht="11.4" x14ac:dyDescent="0.2">
      <c r="A21" s="43" t="s">
        <v>149</v>
      </c>
      <c r="B21" s="44">
        <v>440</v>
      </c>
      <c r="C21" s="120"/>
      <c r="D21" s="120"/>
      <c r="E21" s="120"/>
      <c r="F21" s="120"/>
      <c r="G21" s="120"/>
      <c r="H21" s="121"/>
      <c r="I21" s="121"/>
      <c r="J21" s="121"/>
      <c r="K21" s="120"/>
    </row>
    <row r="22" spans="1:11" ht="11.4" x14ac:dyDescent="0.2">
      <c r="A22" s="43" t="s">
        <v>151</v>
      </c>
      <c r="B22" s="44">
        <v>460</v>
      </c>
      <c r="C22" s="120"/>
      <c r="D22" s="120"/>
      <c r="E22" s="265"/>
      <c r="F22" s="120"/>
      <c r="G22" s="265"/>
      <c r="H22" s="265"/>
      <c r="I22" s="121"/>
      <c r="J22" s="121"/>
      <c r="K22" s="121"/>
    </row>
    <row r="23" spans="1:11" ht="11.4" x14ac:dyDescent="0.2">
      <c r="A23" s="45" t="s">
        <v>152</v>
      </c>
      <c r="B23" s="44">
        <v>470</v>
      </c>
      <c r="C23" s="120"/>
      <c r="D23" s="120"/>
      <c r="E23" s="120"/>
      <c r="F23" s="120"/>
      <c r="G23" s="120"/>
      <c r="H23" s="121"/>
      <c r="I23" s="121"/>
      <c r="J23" s="120"/>
      <c r="K23" s="121"/>
    </row>
    <row r="24" spans="1:11" ht="11.4" x14ac:dyDescent="0.2">
      <c r="A24" s="46" t="s">
        <v>153</v>
      </c>
      <c r="B24" s="47">
        <v>480</v>
      </c>
      <c r="C24" s="265"/>
      <c r="D24" s="120"/>
      <c r="E24" s="121"/>
      <c r="F24" s="120"/>
      <c r="G24" s="121"/>
      <c r="H24" s="121"/>
      <c r="I24" s="121"/>
      <c r="J24" s="121"/>
      <c r="K24" s="120"/>
    </row>
    <row r="25" spans="1:11" ht="11.4" x14ac:dyDescent="0.2">
      <c r="A25" s="46" t="s">
        <v>154</v>
      </c>
      <c r="B25" s="47">
        <v>490</v>
      </c>
      <c r="C25" s="120"/>
      <c r="D25" s="265"/>
      <c r="E25" s="121"/>
      <c r="F25" s="120"/>
      <c r="G25" s="121"/>
      <c r="H25" s="121"/>
      <c r="I25" s="121"/>
      <c r="J25" s="121"/>
      <c r="K25" s="120"/>
    </row>
    <row r="26" spans="1:11" ht="11.4" x14ac:dyDescent="0.2">
      <c r="A26" s="46" t="s">
        <v>39</v>
      </c>
      <c r="B26" s="47">
        <v>493</v>
      </c>
      <c r="C26" s="120"/>
      <c r="D26" s="120"/>
      <c r="E26" s="121"/>
      <c r="F26" s="265"/>
      <c r="G26" s="121"/>
      <c r="H26" s="121"/>
      <c r="I26" s="121"/>
      <c r="J26" s="121"/>
      <c r="K26" s="120"/>
    </row>
    <row r="27" spans="1:11" ht="11.4" x14ac:dyDescent="0.2">
      <c r="A27" s="263" t="s">
        <v>155</v>
      </c>
      <c r="B27" s="259"/>
      <c r="C27" s="266">
        <f>SUM(C18:C26)</f>
        <v>0</v>
      </c>
      <c r="D27" s="266">
        <f t="shared" ref="D27:K27" si="1">SUM(D18:D26)</f>
        <v>0</v>
      </c>
      <c r="E27" s="266">
        <f t="shared" si="1"/>
        <v>0</v>
      </c>
      <c r="F27" s="266">
        <f t="shared" si="1"/>
        <v>0</v>
      </c>
      <c r="G27" s="266">
        <f t="shared" si="1"/>
        <v>0</v>
      </c>
      <c r="H27" s="266">
        <f t="shared" si="1"/>
        <v>0</v>
      </c>
      <c r="I27" s="266">
        <f t="shared" si="1"/>
        <v>0</v>
      </c>
      <c r="J27" s="266">
        <f t="shared" si="1"/>
        <v>0</v>
      </c>
      <c r="K27" s="266">
        <f t="shared" si="1"/>
        <v>0</v>
      </c>
    </row>
    <row r="28" spans="1:11" ht="13.5" customHeight="1" x14ac:dyDescent="0.2">
      <c r="A28" s="198" t="s">
        <v>17</v>
      </c>
      <c r="B28" s="199"/>
      <c r="C28" s="118"/>
      <c r="D28" s="119"/>
      <c r="E28" s="119"/>
      <c r="F28" s="119"/>
      <c r="G28" s="119"/>
      <c r="H28" s="119"/>
      <c r="I28" s="119"/>
      <c r="J28" s="119"/>
      <c r="K28" s="119"/>
    </row>
    <row r="29" spans="1:11" ht="11.4" x14ac:dyDescent="0.2">
      <c r="A29" s="43" t="s">
        <v>176</v>
      </c>
      <c r="B29" s="44">
        <v>511</v>
      </c>
      <c r="C29" s="274"/>
      <c r="D29" s="274"/>
      <c r="E29" s="274"/>
      <c r="F29" s="274"/>
      <c r="G29" s="274"/>
      <c r="H29" s="274"/>
      <c r="I29" s="119"/>
      <c r="J29" s="286"/>
      <c r="K29" s="286"/>
    </row>
    <row r="30" spans="1:11" ht="13.95" customHeight="1" thickBot="1" x14ac:dyDescent="0.25">
      <c r="A30" s="264" t="s">
        <v>120</v>
      </c>
      <c r="B30" s="170"/>
      <c r="C30" s="117">
        <f t="shared" ref="C30:H30" si="2">SUM(C27:C29)</f>
        <v>0</v>
      </c>
      <c r="D30" s="117">
        <f t="shared" si="2"/>
        <v>0</v>
      </c>
      <c r="E30" s="117">
        <f t="shared" si="2"/>
        <v>0</v>
      </c>
      <c r="F30" s="117">
        <f t="shared" si="2"/>
        <v>0</v>
      </c>
      <c r="G30" s="117">
        <f t="shared" si="2"/>
        <v>0</v>
      </c>
      <c r="H30" s="117">
        <f t="shared" si="2"/>
        <v>0</v>
      </c>
      <c r="I30" s="287">
        <f>I27</f>
        <v>0</v>
      </c>
      <c r="J30" s="117">
        <f>SUM(J27:J29)</f>
        <v>0</v>
      </c>
      <c r="K30" s="117">
        <f>SUM(K27:K29)</f>
        <v>0</v>
      </c>
    </row>
    <row r="31" spans="1:11" ht="12" thickTop="1" x14ac:dyDescent="0.2">
      <c r="A31" s="168" t="s">
        <v>18</v>
      </c>
      <c r="B31" s="169">
        <v>714</v>
      </c>
      <c r="C31" s="122"/>
      <c r="D31" s="122"/>
      <c r="E31" s="122"/>
      <c r="F31" s="122"/>
      <c r="G31" s="122">
        <v>81180</v>
      </c>
      <c r="H31" s="122">
        <v>94733</v>
      </c>
      <c r="I31" s="122"/>
      <c r="J31" s="122"/>
      <c r="K31" s="122"/>
    </row>
    <row r="32" spans="1:11" ht="11.4" x14ac:dyDescent="0.2">
      <c r="A32" s="46" t="s">
        <v>19</v>
      </c>
      <c r="B32" s="47">
        <v>730</v>
      </c>
      <c r="C32" s="120">
        <v>616728</v>
      </c>
      <c r="D32" s="120">
        <v>120764</v>
      </c>
      <c r="E32" s="120">
        <v>34712</v>
      </c>
      <c r="F32" s="120">
        <v>235212</v>
      </c>
      <c r="G32" s="120">
        <v>176037</v>
      </c>
      <c r="H32" s="120"/>
      <c r="I32" s="120">
        <v>225149</v>
      </c>
      <c r="J32" s="120">
        <v>43424</v>
      </c>
      <c r="K32" s="120">
        <v>9313</v>
      </c>
    </row>
    <row r="33" spans="1:11" ht="11.4" x14ac:dyDescent="0.2">
      <c r="A33" s="46" t="s">
        <v>20</v>
      </c>
      <c r="B33" s="273"/>
      <c r="C33" s="118"/>
      <c r="D33" s="119"/>
      <c r="E33" s="119"/>
      <c r="F33" s="119"/>
      <c r="G33" s="119"/>
      <c r="H33" s="119"/>
      <c r="I33" s="119"/>
      <c r="J33" s="119"/>
      <c r="K33" s="119"/>
    </row>
    <row r="34" spans="1:11" ht="12" thickBot="1" x14ac:dyDescent="0.25">
      <c r="A34" s="171" t="s">
        <v>121</v>
      </c>
      <c r="B34" s="170"/>
      <c r="C34" s="117">
        <f>SUM(C30:C32)</f>
        <v>616728</v>
      </c>
      <c r="D34" s="117">
        <f t="shared" ref="D34:K34" si="3">SUM(D30:D32)</f>
        <v>120764</v>
      </c>
      <c r="E34" s="117">
        <f t="shared" si="3"/>
        <v>34712</v>
      </c>
      <c r="F34" s="117">
        <f t="shared" si="3"/>
        <v>235212</v>
      </c>
      <c r="G34" s="117">
        <f t="shared" si="3"/>
        <v>257217</v>
      </c>
      <c r="H34" s="117">
        <f t="shared" si="3"/>
        <v>94733</v>
      </c>
      <c r="I34" s="117">
        <f t="shared" si="3"/>
        <v>225149</v>
      </c>
      <c r="J34" s="117">
        <f t="shared" si="3"/>
        <v>43424</v>
      </c>
      <c r="K34" s="117">
        <f t="shared" si="3"/>
        <v>9313</v>
      </c>
    </row>
    <row r="35" spans="1:11" ht="13.95" customHeight="1" thickTop="1" x14ac:dyDescent="0.2">
      <c r="A35" s="49"/>
    </row>
  </sheetData>
  <sheetProtection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1"/>
  <sheetViews>
    <sheetView showGridLines="0" workbookViewId="0">
      <pane ySplit="3" topLeftCell="A4" activePane="bottomLeft" state="frozenSplit"/>
      <selection activeCell="D22" sqref="D22"/>
      <selection pane="bottomLeft" activeCell="J25" sqref="J25"/>
    </sheetView>
  </sheetViews>
  <sheetFormatPr defaultColWidth="8.6640625" defaultRowHeight="10.199999999999999" x14ac:dyDescent="0.2"/>
  <cols>
    <col min="1" max="1" width="36" style="30" customWidth="1"/>
    <col min="2" max="2" width="4.6640625" style="30" customWidth="1"/>
    <col min="3" max="9" width="13.6640625" style="30" customWidth="1"/>
    <col min="10" max="11" width="13.6640625" style="50" customWidth="1"/>
    <col min="12" max="12" width="3.33203125" style="30" customWidth="1"/>
    <col min="13" max="13" width="4.44140625" style="30" customWidth="1"/>
    <col min="14" max="16384" width="8.6640625" style="30"/>
  </cols>
  <sheetData>
    <row r="1" spans="1:11" ht="12" x14ac:dyDescent="0.2">
      <c r="A1" s="395" t="s">
        <v>169</v>
      </c>
      <c r="B1" s="395"/>
      <c r="C1" s="395"/>
      <c r="D1" s="395"/>
      <c r="E1" s="395"/>
      <c r="F1" s="395"/>
      <c r="G1" s="395"/>
      <c r="H1" s="395"/>
      <c r="I1" s="395"/>
      <c r="J1" s="395"/>
      <c r="K1" s="395"/>
    </row>
    <row r="2" spans="1:11" ht="12" x14ac:dyDescent="0.2">
      <c r="A2" s="402" t="s">
        <v>195</v>
      </c>
      <c r="B2" s="402"/>
      <c r="C2" s="402"/>
      <c r="D2" s="402"/>
      <c r="E2" s="402"/>
      <c r="F2" s="402"/>
      <c r="G2" s="402"/>
      <c r="H2" s="402"/>
      <c r="I2" s="402"/>
      <c r="J2" s="402"/>
      <c r="K2" s="402"/>
    </row>
    <row r="3" spans="1:11" ht="12" x14ac:dyDescent="0.2">
      <c r="A3" s="278"/>
      <c r="B3" s="278"/>
      <c r="C3" s="278"/>
      <c r="D3" s="278"/>
      <c r="E3" s="278"/>
      <c r="F3" s="278"/>
      <c r="G3" s="278"/>
      <c r="H3" s="278"/>
      <c r="I3" s="278"/>
      <c r="J3" s="278"/>
      <c r="K3" s="278"/>
    </row>
    <row r="4" spans="1:11" s="72" customFormat="1" ht="12.15" customHeight="1" x14ac:dyDescent="0.2">
      <c r="A4" s="28"/>
      <c r="B4" s="29"/>
      <c r="C4" s="268" t="s">
        <v>30</v>
      </c>
      <c r="D4" s="268" t="s">
        <v>31</v>
      </c>
      <c r="E4" s="268" t="s">
        <v>32</v>
      </c>
      <c r="F4" s="268" t="s">
        <v>33</v>
      </c>
      <c r="G4" s="268" t="s">
        <v>34</v>
      </c>
      <c r="H4" s="268" t="s">
        <v>35</v>
      </c>
      <c r="I4" s="268" t="s">
        <v>36</v>
      </c>
      <c r="J4" s="268" t="s">
        <v>37</v>
      </c>
      <c r="K4" s="268" t="s">
        <v>38</v>
      </c>
    </row>
    <row r="5" spans="1:11" ht="30.6" x14ac:dyDescent="0.2">
      <c r="A5" s="272" t="s">
        <v>1</v>
      </c>
      <c r="B5" s="269" t="s">
        <v>156</v>
      </c>
      <c r="C5" s="270" t="s">
        <v>10</v>
      </c>
      <c r="D5" s="271" t="s">
        <v>50</v>
      </c>
      <c r="E5" s="270" t="s">
        <v>139</v>
      </c>
      <c r="F5" s="270" t="s">
        <v>11</v>
      </c>
      <c r="G5" s="271" t="s">
        <v>40</v>
      </c>
      <c r="H5" s="271" t="s">
        <v>140</v>
      </c>
      <c r="I5" s="270" t="s">
        <v>41</v>
      </c>
      <c r="J5" s="270" t="s">
        <v>141</v>
      </c>
      <c r="K5" s="271" t="s">
        <v>42</v>
      </c>
    </row>
    <row r="6" spans="1:11" ht="13.5" customHeight="1" x14ac:dyDescent="0.2">
      <c r="A6" s="200" t="s">
        <v>13</v>
      </c>
      <c r="B6" s="201"/>
      <c r="C6" s="113"/>
      <c r="D6" s="113"/>
      <c r="E6" s="113"/>
      <c r="F6" s="113"/>
      <c r="G6" s="113"/>
      <c r="H6" s="113"/>
      <c r="I6" s="113"/>
      <c r="J6" s="113"/>
      <c r="K6" s="113"/>
    </row>
    <row r="7" spans="1:11" ht="13.95" customHeight="1" x14ac:dyDescent="0.2">
      <c r="A7" s="204" t="s">
        <v>21</v>
      </c>
      <c r="B7" s="205">
        <v>1000</v>
      </c>
      <c r="C7" s="123">
        <v>1538378</v>
      </c>
      <c r="D7" s="123">
        <v>324153</v>
      </c>
      <c r="E7" s="123">
        <v>112404</v>
      </c>
      <c r="F7" s="123">
        <v>54133</v>
      </c>
      <c r="G7" s="123">
        <v>152227</v>
      </c>
      <c r="H7" s="123">
        <v>81235</v>
      </c>
      <c r="I7" s="123">
        <v>13676</v>
      </c>
      <c r="J7" s="123">
        <v>244559</v>
      </c>
      <c r="K7" s="123">
        <v>13441</v>
      </c>
    </row>
    <row r="8" spans="1:11" ht="20.399999999999999" x14ac:dyDescent="0.2">
      <c r="A8" s="206" t="s">
        <v>170</v>
      </c>
      <c r="B8" s="205">
        <v>2000</v>
      </c>
      <c r="C8" s="123"/>
      <c r="D8" s="123"/>
      <c r="E8" s="124"/>
      <c r="F8" s="123"/>
      <c r="G8" s="123"/>
      <c r="H8" s="124"/>
      <c r="I8" s="124"/>
      <c r="J8" s="124"/>
      <c r="K8" s="124"/>
    </row>
    <row r="9" spans="1:11" ht="13.95" customHeight="1" x14ac:dyDescent="0.2">
      <c r="A9" s="206" t="s">
        <v>22</v>
      </c>
      <c r="B9" s="205">
        <v>3000</v>
      </c>
      <c r="C9" s="123">
        <v>360481</v>
      </c>
      <c r="D9" s="123">
        <v>0</v>
      </c>
      <c r="E9" s="123">
        <v>0</v>
      </c>
      <c r="F9" s="123">
        <v>68035</v>
      </c>
      <c r="G9" s="123">
        <v>0</v>
      </c>
      <c r="H9" s="123">
        <v>0</v>
      </c>
      <c r="I9" s="123">
        <v>0</v>
      </c>
      <c r="J9" s="123">
        <v>0</v>
      </c>
      <c r="K9" s="123">
        <v>0</v>
      </c>
    </row>
    <row r="10" spans="1:11" ht="13.95" customHeight="1" x14ac:dyDescent="0.2">
      <c r="A10" s="207" t="s">
        <v>23</v>
      </c>
      <c r="B10" s="205">
        <v>4000</v>
      </c>
      <c r="C10" s="123">
        <v>179602</v>
      </c>
      <c r="D10" s="123">
        <v>0</v>
      </c>
      <c r="E10" s="125">
        <v>0</v>
      </c>
      <c r="F10" s="123">
        <v>0</v>
      </c>
      <c r="G10" s="123">
        <v>0</v>
      </c>
      <c r="H10" s="123">
        <v>0</v>
      </c>
      <c r="I10" s="125">
        <v>0</v>
      </c>
      <c r="J10" s="125">
        <v>0</v>
      </c>
      <c r="K10" s="123">
        <v>0</v>
      </c>
    </row>
    <row r="11" spans="1:11" ht="13.95" customHeight="1" thickBot="1" x14ac:dyDescent="0.25">
      <c r="A11" s="261" t="s">
        <v>122</v>
      </c>
      <c r="B11" s="174"/>
      <c r="C11" s="126">
        <f>SUM(C7:C10)</f>
        <v>2078461</v>
      </c>
      <c r="D11" s="126">
        <f>SUM(D7:D10)</f>
        <v>324153</v>
      </c>
      <c r="E11" s="126">
        <f>SUM(E7:E10)</f>
        <v>112404</v>
      </c>
      <c r="F11" s="126">
        <f>SUM(F7:F10)</f>
        <v>122168</v>
      </c>
      <c r="G11" s="126">
        <f>G7+G8+G9+G10</f>
        <v>152227</v>
      </c>
      <c r="H11" s="126">
        <f>SUM(H7:H10)</f>
        <v>81235</v>
      </c>
      <c r="I11" s="126">
        <f>SUM(I7:I10)</f>
        <v>13676</v>
      </c>
      <c r="J11" s="126">
        <f>SUM(J7:J10)</f>
        <v>244559</v>
      </c>
      <c r="K11" s="126">
        <f>SUM(K7:K10)</f>
        <v>13441</v>
      </c>
    </row>
    <row r="12" spans="1:11" ht="12.6" thickTop="1" thickBot="1" x14ac:dyDescent="0.25">
      <c r="A12" s="172" t="s">
        <v>178</v>
      </c>
      <c r="B12" s="275">
        <v>3998</v>
      </c>
      <c r="C12" s="127">
        <v>481055</v>
      </c>
      <c r="D12" s="127"/>
      <c r="E12" s="127"/>
      <c r="F12" s="127"/>
      <c r="G12" s="127"/>
      <c r="H12" s="127"/>
      <c r="I12" s="128"/>
      <c r="J12" s="127"/>
      <c r="K12" s="127"/>
    </row>
    <row r="13" spans="1:11" ht="13.95" customHeight="1" thickTop="1" thickBot="1" x14ac:dyDescent="0.25">
      <c r="A13" s="260" t="s">
        <v>123</v>
      </c>
      <c r="B13" s="175"/>
      <c r="C13" s="129">
        <f t="shared" ref="C13:K13" si="0">C11+C12</f>
        <v>2559516</v>
      </c>
      <c r="D13" s="129">
        <f t="shared" si="0"/>
        <v>324153</v>
      </c>
      <c r="E13" s="129">
        <f t="shared" si="0"/>
        <v>112404</v>
      </c>
      <c r="F13" s="129">
        <f t="shared" si="0"/>
        <v>122168</v>
      </c>
      <c r="G13" s="129">
        <f t="shared" si="0"/>
        <v>152227</v>
      </c>
      <c r="H13" s="129">
        <f t="shared" si="0"/>
        <v>81235</v>
      </c>
      <c r="I13" s="129">
        <f t="shared" si="0"/>
        <v>13676</v>
      </c>
      <c r="J13" s="129">
        <f t="shared" si="0"/>
        <v>244559</v>
      </c>
      <c r="K13" s="129">
        <f t="shared" si="0"/>
        <v>13441</v>
      </c>
    </row>
    <row r="14" spans="1:11" ht="13.5" customHeight="1" thickTop="1" x14ac:dyDescent="0.2">
      <c r="A14" s="202" t="s">
        <v>12</v>
      </c>
      <c r="B14" s="203"/>
      <c r="C14" s="130"/>
      <c r="D14" s="128"/>
      <c r="E14" s="128"/>
      <c r="F14" s="128"/>
      <c r="G14" s="130"/>
      <c r="H14" s="128"/>
      <c r="I14" s="128"/>
      <c r="J14" s="128"/>
      <c r="K14" s="128"/>
    </row>
    <row r="15" spans="1:11" ht="13.95" customHeight="1" x14ac:dyDescent="0.2">
      <c r="A15" s="208" t="s">
        <v>24</v>
      </c>
      <c r="B15" s="209">
        <v>1000</v>
      </c>
      <c r="C15" s="123">
        <v>1439706</v>
      </c>
      <c r="D15" s="128"/>
      <c r="E15" s="128"/>
      <c r="F15" s="128"/>
      <c r="G15" s="123">
        <v>31067</v>
      </c>
      <c r="H15" s="128"/>
      <c r="I15" s="128"/>
      <c r="J15" s="128"/>
      <c r="K15" s="128"/>
    </row>
    <row r="16" spans="1:11" ht="13.95" customHeight="1" x14ac:dyDescent="0.2">
      <c r="A16" s="204" t="s">
        <v>25</v>
      </c>
      <c r="B16" s="210">
        <v>2000</v>
      </c>
      <c r="C16" s="123">
        <v>593257</v>
      </c>
      <c r="D16" s="123">
        <v>977891</v>
      </c>
      <c r="E16" s="128"/>
      <c r="F16" s="123">
        <v>144504</v>
      </c>
      <c r="G16" s="123">
        <v>81007</v>
      </c>
      <c r="H16" s="123">
        <v>0</v>
      </c>
      <c r="I16" s="128"/>
      <c r="J16" s="125">
        <v>203437</v>
      </c>
      <c r="K16" s="123">
        <v>10456</v>
      </c>
    </row>
    <row r="17" spans="1:11" ht="13.95" customHeight="1" x14ac:dyDescent="0.2">
      <c r="A17" s="206" t="s">
        <v>26</v>
      </c>
      <c r="B17" s="210">
        <v>3000</v>
      </c>
      <c r="C17" s="123">
        <v>0</v>
      </c>
      <c r="D17" s="123">
        <v>0</v>
      </c>
      <c r="E17" s="128"/>
      <c r="F17" s="123">
        <v>0</v>
      </c>
      <c r="G17" s="123">
        <v>0</v>
      </c>
      <c r="H17" s="124"/>
      <c r="I17" s="128"/>
      <c r="J17" s="128"/>
      <c r="K17" s="128"/>
    </row>
    <row r="18" spans="1:11" ht="13.95" customHeight="1" x14ac:dyDescent="0.2">
      <c r="A18" s="207" t="s">
        <v>157</v>
      </c>
      <c r="B18" s="211">
        <v>4000</v>
      </c>
      <c r="C18" s="123">
        <v>48437</v>
      </c>
      <c r="D18" s="123">
        <v>0</v>
      </c>
      <c r="E18" s="123">
        <v>0</v>
      </c>
      <c r="F18" s="123">
        <v>0</v>
      </c>
      <c r="G18" s="123">
        <v>0</v>
      </c>
      <c r="H18" s="123">
        <v>0</v>
      </c>
      <c r="I18" s="128"/>
      <c r="J18" s="128"/>
      <c r="K18" s="123">
        <v>0</v>
      </c>
    </row>
    <row r="19" spans="1:11" ht="13.95" customHeight="1" x14ac:dyDescent="0.2">
      <c r="A19" s="207" t="s">
        <v>27</v>
      </c>
      <c r="B19" s="210">
        <v>5000</v>
      </c>
      <c r="C19" s="123">
        <v>0</v>
      </c>
      <c r="D19" s="123">
        <v>0</v>
      </c>
      <c r="E19" s="123">
        <v>112755</v>
      </c>
      <c r="F19" s="123">
        <v>0</v>
      </c>
      <c r="G19" s="123">
        <v>0</v>
      </c>
      <c r="H19" s="124"/>
      <c r="I19" s="128"/>
      <c r="J19" s="123">
        <v>0</v>
      </c>
      <c r="K19" s="123">
        <v>0</v>
      </c>
    </row>
    <row r="20" spans="1:11" ht="13.95" customHeight="1" thickBot="1" x14ac:dyDescent="0.25">
      <c r="A20" s="261" t="s">
        <v>124</v>
      </c>
      <c r="B20" s="179"/>
      <c r="C20" s="126">
        <f t="shared" ref="C20:H20" si="1">SUM(C15:C19)</f>
        <v>2081400</v>
      </c>
      <c r="D20" s="126">
        <f t="shared" si="1"/>
        <v>977891</v>
      </c>
      <c r="E20" s="126">
        <f t="shared" si="1"/>
        <v>112755</v>
      </c>
      <c r="F20" s="126">
        <f t="shared" si="1"/>
        <v>144504</v>
      </c>
      <c r="G20" s="126">
        <f t="shared" si="1"/>
        <v>112074</v>
      </c>
      <c r="H20" s="126">
        <f t="shared" si="1"/>
        <v>0</v>
      </c>
      <c r="I20" s="128"/>
      <c r="J20" s="126">
        <f>SUM(J15:J19)</f>
        <v>203437</v>
      </c>
      <c r="K20" s="126">
        <f>SUM(K15:K19)</f>
        <v>10456</v>
      </c>
    </row>
    <row r="21" spans="1:11" ht="12.6" thickTop="1" thickBot="1" x14ac:dyDescent="0.25">
      <c r="A21" s="176" t="s">
        <v>179</v>
      </c>
      <c r="B21" s="275">
        <v>4180</v>
      </c>
      <c r="C21" s="129">
        <f t="shared" ref="C21:H21" si="2">C12</f>
        <v>481055</v>
      </c>
      <c r="D21" s="129">
        <f t="shared" si="2"/>
        <v>0</v>
      </c>
      <c r="E21" s="129">
        <f t="shared" si="2"/>
        <v>0</v>
      </c>
      <c r="F21" s="129">
        <f t="shared" si="2"/>
        <v>0</v>
      </c>
      <c r="G21" s="129">
        <f t="shared" si="2"/>
        <v>0</v>
      </c>
      <c r="H21" s="129">
        <f t="shared" si="2"/>
        <v>0</v>
      </c>
      <c r="I21" s="128" t="s">
        <v>0</v>
      </c>
      <c r="J21" s="131">
        <f>J12</f>
        <v>0</v>
      </c>
      <c r="K21" s="131">
        <f>K12</f>
        <v>0</v>
      </c>
    </row>
    <row r="22" spans="1:11" ht="13.95" customHeight="1" thickTop="1" thickBot="1" x14ac:dyDescent="0.25">
      <c r="A22" s="261" t="s">
        <v>125</v>
      </c>
      <c r="B22" s="180"/>
      <c r="C22" s="129">
        <f t="shared" ref="C22:H22" si="3">C20+C21</f>
        <v>2562455</v>
      </c>
      <c r="D22" s="129">
        <f t="shared" si="3"/>
        <v>977891</v>
      </c>
      <c r="E22" s="129">
        <f t="shared" si="3"/>
        <v>112755</v>
      </c>
      <c r="F22" s="129">
        <f t="shared" si="3"/>
        <v>144504</v>
      </c>
      <c r="G22" s="129">
        <f t="shared" si="3"/>
        <v>112074</v>
      </c>
      <c r="H22" s="129">
        <f t="shared" si="3"/>
        <v>0</v>
      </c>
      <c r="I22" s="132"/>
      <c r="J22" s="129">
        <f>J20+J21</f>
        <v>203437</v>
      </c>
      <c r="K22" s="129">
        <f>K20+K21</f>
        <v>10456</v>
      </c>
    </row>
    <row r="23" spans="1:11" ht="21" thickTop="1" x14ac:dyDescent="0.2">
      <c r="A23" s="177" t="s">
        <v>78</v>
      </c>
      <c r="B23" s="173"/>
      <c r="C23" s="133">
        <f t="shared" ref="C23:H23" si="4">C11-C20</f>
        <v>-2939</v>
      </c>
      <c r="D23" s="133">
        <f t="shared" si="4"/>
        <v>-653738</v>
      </c>
      <c r="E23" s="133">
        <f t="shared" si="4"/>
        <v>-351</v>
      </c>
      <c r="F23" s="133">
        <f t="shared" si="4"/>
        <v>-22336</v>
      </c>
      <c r="G23" s="133">
        <f t="shared" si="4"/>
        <v>40153</v>
      </c>
      <c r="H23" s="133">
        <f t="shared" si="4"/>
        <v>81235</v>
      </c>
      <c r="I23" s="133">
        <f>I11</f>
        <v>13676</v>
      </c>
      <c r="J23" s="133">
        <f>J11-J20</f>
        <v>41122</v>
      </c>
      <c r="K23" s="133">
        <f>K11-K20</f>
        <v>2985</v>
      </c>
    </row>
    <row r="24" spans="1:11" ht="12" thickBot="1" x14ac:dyDescent="0.25">
      <c r="A24" s="212" t="s">
        <v>158</v>
      </c>
      <c r="B24" s="213">
        <v>7000</v>
      </c>
      <c r="C24" s="134"/>
      <c r="D24" s="134">
        <v>500000</v>
      </c>
      <c r="E24" s="134"/>
      <c r="F24" s="134"/>
      <c r="G24" s="134"/>
      <c r="H24" s="134"/>
      <c r="I24" s="134"/>
      <c r="J24" s="134"/>
      <c r="K24" s="134"/>
    </row>
    <row r="25" spans="1:11" ht="13.95" customHeight="1" thickTop="1" thickBot="1" x14ac:dyDescent="0.25">
      <c r="A25" s="214" t="s">
        <v>159</v>
      </c>
      <c r="B25" s="215">
        <v>8000</v>
      </c>
      <c r="C25" s="135"/>
      <c r="D25" s="135"/>
      <c r="E25" s="135"/>
      <c r="F25" s="135"/>
      <c r="G25" s="136"/>
      <c r="H25" s="135"/>
      <c r="I25" s="136">
        <v>500000</v>
      </c>
      <c r="J25" s="135"/>
      <c r="K25" s="135"/>
    </row>
    <row r="26" spans="1:11" ht="16.8" thickTop="1" thickBot="1" x14ac:dyDescent="0.25">
      <c r="A26" s="276" t="s">
        <v>160</v>
      </c>
      <c r="B26" s="181"/>
      <c r="C26" s="137">
        <f t="shared" ref="C26:K26" si="5">C24-C25</f>
        <v>0</v>
      </c>
      <c r="D26" s="137">
        <f t="shared" si="5"/>
        <v>500000</v>
      </c>
      <c r="E26" s="137">
        <f t="shared" si="5"/>
        <v>0</v>
      </c>
      <c r="F26" s="137">
        <f t="shared" si="5"/>
        <v>0</v>
      </c>
      <c r="G26" s="137">
        <f t="shared" si="5"/>
        <v>0</v>
      </c>
      <c r="H26" s="137">
        <f t="shared" si="5"/>
        <v>0</v>
      </c>
      <c r="I26" s="137">
        <f t="shared" si="5"/>
        <v>-500000</v>
      </c>
      <c r="J26" s="137">
        <f t="shared" si="5"/>
        <v>0</v>
      </c>
      <c r="K26" s="137">
        <f t="shared" si="5"/>
        <v>0</v>
      </c>
    </row>
    <row r="27" spans="1:11" ht="37.5" customHeight="1" thickTop="1" thickBot="1" x14ac:dyDescent="0.25">
      <c r="A27" s="403" t="s">
        <v>161</v>
      </c>
      <c r="B27" s="404"/>
      <c r="C27" s="191">
        <f t="shared" ref="C27:K27" si="6">C23+C26</f>
        <v>-2939</v>
      </c>
      <c r="D27" s="191">
        <f t="shared" si="6"/>
        <v>-153738</v>
      </c>
      <c r="E27" s="191">
        <f t="shared" si="6"/>
        <v>-351</v>
      </c>
      <c r="F27" s="191">
        <f t="shared" si="6"/>
        <v>-22336</v>
      </c>
      <c r="G27" s="191">
        <f t="shared" si="6"/>
        <v>40153</v>
      </c>
      <c r="H27" s="191">
        <f t="shared" si="6"/>
        <v>81235</v>
      </c>
      <c r="I27" s="191">
        <f t="shared" si="6"/>
        <v>-486324</v>
      </c>
      <c r="J27" s="191">
        <f t="shared" si="6"/>
        <v>41122</v>
      </c>
      <c r="K27" s="191">
        <f t="shared" si="6"/>
        <v>2985</v>
      </c>
    </row>
    <row r="28" spans="1:11" ht="12" thickTop="1" x14ac:dyDescent="0.2">
      <c r="A28" s="285" t="s">
        <v>196</v>
      </c>
      <c r="B28" s="178"/>
      <c r="C28" s="127">
        <v>619667</v>
      </c>
      <c r="D28" s="127">
        <v>274502</v>
      </c>
      <c r="E28" s="127">
        <v>35063</v>
      </c>
      <c r="F28" s="127">
        <v>257548</v>
      </c>
      <c r="G28" s="127">
        <v>217064</v>
      </c>
      <c r="H28" s="127">
        <v>13498</v>
      </c>
      <c r="I28" s="127">
        <v>711473</v>
      </c>
      <c r="J28" s="127">
        <v>2302</v>
      </c>
      <c r="K28" s="127">
        <v>6328</v>
      </c>
    </row>
    <row r="29" spans="1:11" ht="20.399999999999999" x14ac:dyDescent="0.2">
      <c r="A29" s="277" t="s">
        <v>49</v>
      </c>
      <c r="B29" s="48"/>
      <c r="C29" s="123"/>
      <c r="D29" s="123"/>
      <c r="E29" s="123"/>
      <c r="F29" s="123"/>
      <c r="G29" s="123"/>
      <c r="H29" s="123"/>
      <c r="I29" s="123"/>
      <c r="J29" s="123"/>
      <c r="K29" s="123"/>
    </row>
    <row r="30" spans="1:11" ht="13.95" customHeight="1" thickBot="1" x14ac:dyDescent="0.25">
      <c r="A30" s="182" t="s">
        <v>197</v>
      </c>
      <c r="B30" s="183"/>
      <c r="C30" s="138">
        <f t="shared" ref="C30:K30" si="7">SUM(C27:C29)</f>
        <v>616728</v>
      </c>
      <c r="D30" s="138">
        <f t="shared" si="7"/>
        <v>120764</v>
      </c>
      <c r="E30" s="138">
        <f t="shared" si="7"/>
        <v>34712</v>
      </c>
      <c r="F30" s="138">
        <f t="shared" si="7"/>
        <v>235212</v>
      </c>
      <c r="G30" s="138">
        <f t="shared" si="7"/>
        <v>257217</v>
      </c>
      <c r="H30" s="138">
        <f t="shared" si="7"/>
        <v>94733</v>
      </c>
      <c r="I30" s="138">
        <f t="shared" si="7"/>
        <v>225149</v>
      </c>
      <c r="J30" s="138">
        <f t="shared" si="7"/>
        <v>43424</v>
      </c>
      <c r="K30" s="138">
        <f t="shared" si="7"/>
        <v>9313</v>
      </c>
    </row>
    <row r="31" spans="1:11" ht="13.95" customHeight="1" thickTop="1" x14ac:dyDescent="0.2">
      <c r="A31" s="49"/>
    </row>
  </sheetData>
  <sheetProtection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1"/>
  <sheetViews>
    <sheetView showGridLines="0" topLeftCell="A4" workbookViewId="0">
      <selection activeCell="K6" sqref="K6:L6"/>
    </sheetView>
  </sheetViews>
  <sheetFormatPr defaultColWidth="9.109375" defaultRowHeight="13.2" x14ac:dyDescent="0.25"/>
  <cols>
    <col min="1" max="1" width="0.88671875" style="95" customWidth="1"/>
    <col min="2" max="2" width="13.6640625" style="95" customWidth="1"/>
    <col min="3" max="3" width="18.44140625" style="95" customWidth="1"/>
    <col min="4" max="4" width="7.44140625" style="95" customWidth="1"/>
    <col min="5" max="15" width="13.6640625" style="95" customWidth="1"/>
    <col min="16" max="16" width="2.5546875" style="95" customWidth="1"/>
    <col min="17" max="16384" width="9.109375" style="95"/>
  </cols>
  <sheetData>
    <row r="1" spans="1:13" ht="17.25" customHeight="1" x14ac:dyDescent="0.25">
      <c r="A1" s="402" t="s">
        <v>201</v>
      </c>
      <c r="B1" s="405"/>
      <c r="C1" s="406"/>
      <c r="D1" s="406"/>
      <c r="E1" s="406"/>
      <c r="F1" s="406"/>
      <c r="G1" s="406"/>
      <c r="H1" s="406"/>
      <c r="I1" s="406"/>
      <c r="J1" s="406"/>
      <c r="K1" s="406"/>
      <c r="L1" s="407"/>
      <c r="M1" s="407"/>
    </row>
    <row r="2" spans="1:13" s="94" customFormat="1" ht="24" customHeight="1" x14ac:dyDescent="0.25">
      <c r="A2" s="151"/>
    </row>
    <row r="3" spans="1:13" s="280" customFormat="1" x14ac:dyDescent="0.25">
      <c r="B3" s="237" t="s">
        <v>113</v>
      </c>
    </row>
    <row r="4" spans="1:13" ht="9.75" customHeight="1" x14ac:dyDescent="0.25"/>
    <row r="5" spans="1:13" ht="23.1" customHeight="1" x14ac:dyDescent="0.25">
      <c r="B5" s="413" t="s">
        <v>198</v>
      </c>
      <c r="C5" s="417"/>
      <c r="D5" s="417"/>
      <c r="E5" s="417"/>
      <c r="F5" s="417"/>
      <c r="G5" s="417"/>
      <c r="H5" s="417"/>
      <c r="I5" s="417"/>
      <c r="J5" s="417"/>
      <c r="K5" s="417"/>
      <c r="L5" s="417"/>
    </row>
    <row r="6" spans="1:13" ht="17.100000000000001" customHeight="1" x14ac:dyDescent="0.25">
      <c r="B6" s="411" t="str">
        <f>'ASA1'!C9</f>
        <v>Meredosia-Chambersburg CUSD#11</v>
      </c>
      <c r="C6" s="411"/>
      <c r="D6" s="96"/>
      <c r="E6" s="416" t="s">
        <v>343</v>
      </c>
      <c r="F6" s="416"/>
      <c r="G6" s="416"/>
      <c r="H6" s="97"/>
      <c r="I6" s="155" t="s">
        <v>344</v>
      </c>
      <c r="J6" s="97"/>
      <c r="K6" s="412" t="s">
        <v>345</v>
      </c>
      <c r="L6" s="412"/>
    </row>
    <row r="7" spans="1:13" ht="17.100000000000001" customHeight="1" x14ac:dyDescent="0.25">
      <c r="B7" s="98" t="s">
        <v>82</v>
      </c>
      <c r="C7" s="96"/>
      <c r="D7" s="96"/>
      <c r="E7" s="414" t="s">
        <v>83</v>
      </c>
      <c r="F7" s="415"/>
      <c r="G7" s="415"/>
      <c r="H7" s="96"/>
      <c r="I7" s="99" t="s">
        <v>84</v>
      </c>
      <c r="J7" s="96"/>
      <c r="K7" s="414" t="s">
        <v>85</v>
      </c>
      <c r="L7" s="415"/>
    </row>
    <row r="8" spans="1:13" x14ac:dyDescent="0.25">
      <c r="B8" s="413" t="s">
        <v>199</v>
      </c>
      <c r="C8" s="413"/>
      <c r="D8" s="413"/>
      <c r="E8" s="413"/>
      <c r="F8" s="413"/>
      <c r="G8" s="413"/>
      <c r="H8" s="413"/>
      <c r="I8" s="413"/>
      <c r="J8" s="413"/>
      <c r="K8" s="413"/>
      <c r="L8" s="413"/>
    </row>
    <row r="9" spans="1:13" ht="6" customHeight="1" x14ac:dyDescent="0.25">
      <c r="B9" s="100"/>
      <c r="C9" s="100"/>
    </row>
    <row r="10" spans="1:13" s="18" customFormat="1" ht="10.199999999999999" x14ac:dyDescent="0.2">
      <c r="B10" s="101" t="s">
        <v>92</v>
      </c>
      <c r="C10" s="102"/>
    </row>
    <row r="11" spans="1:13" ht="6" customHeight="1" x14ac:dyDescent="0.25">
      <c r="B11" s="103"/>
      <c r="C11" s="103"/>
    </row>
    <row r="12" spans="1:13" x14ac:dyDescent="0.25">
      <c r="B12" s="303" t="s">
        <v>200</v>
      </c>
      <c r="C12" s="103"/>
    </row>
    <row r="13" spans="1:13" s="18" customFormat="1" ht="30.6" x14ac:dyDescent="0.2">
      <c r="B13" s="104"/>
      <c r="C13" s="105"/>
      <c r="D13" s="105"/>
      <c r="E13" s="106" t="s">
        <v>10</v>
      </c>
      <c r="F13" s="106" t="s">
        <v>50</v>
      </c>
      <c r="G13" s="106" t="s">
        <v>27</v>
      </c>
      <c r="H13" s="106" t="s">
        <v>11</v>
      </c>
      <c r="I13" s="106" t="s">
        <v>81</v>
      </c>
      <c r="J13" s="106" t="s">
        <v>140</v>
      </c>
      <c r="K13" s="106" t="s">
        <v>41</v>
      </c>
      <c r="L13" s="106" t="s">
        <v>141</v>
      </c>
      <c r="M13" s="106" t="s">
        <v>42</v>
      </c>
    </row>
    <row r="14" spans="1:13" s="18" customFormat="1" ht="11.4" x14ac:dyDescent="0.2">
      <c r="B14" s="216" t="s">
        <v>21</v>
      </c>
      <c r="C14" s="217"/>
      <c r="D14" s="218">
        <v>1000</v>
      </c>
      <c r="E14" s="146">
        <f>('ASA3'!C7)</f>
        <v>1538378</v>
      </c>
      <c r="F14" s="146">
        <f>('ASA3'!D7)</f>
        <v>324153</v>
      </c>
      <c r="G14" s="146">
        <f>('ASA3'!E7)</f>
        <v>112404</v>
      </c>
      <c r="H14" s="146">
        <f>('ASA3'!F7)</f>
        <v>54133</v>
      </c>
      <c r="I14" s="146">
        <f>('ASA3'!G7)</f>
        <v>152227</v>
      </c>
      <c r="J14" s="146">
        <f>('ASA3'!H7)</f>
        <v>81235</v>
      </c>
      <c r="K14" s="146">
        <f>('ASA3'!I7)</f>
        <v>13676</v>
      </c>
      <c r="L14" s="146">
        <f>('ASA3'!J7)</f>
        <v>244559</v>
      </c>
      <c r="M14" s="146">
        <f>('ASA3'!K7)</f>
        <v>13441</v>
      </c>
    </row>
    <row r="15" spans="1:13" s="18" customFormat="1" ht="21.75" customHeight="1" x14ac:dyDescent="0.2">
      <c r="B15" s="418" t="s">
        <v>162</v>
      </c>
      <c r="C15" s="380"/>
      <c r="D15" s="218">
        <v>2000</v>
      </c>
      <c r="E15" s="146">
        <f>('ASA3'!C8)</f>
        <v>0</v>
      </c>
      <c r="F15" s="146">
        <f>('ASA3'!D8)</f>
        <v>0</v>
      </c>
      <c r="G15" s="292"/>
      <c r="H15" s="146">
        <f>('ASA3'!F8)</f>
        <v>0</v>
      </c>
      <c r="I15" s="146">
        <f>('ASA3'!G8)</f>
        <v>0</v>
      </c>
      <c r="J15" s="292"/>
      <c r="K15" s="292"/>
      <c r="L15" s="292"/>
      <c r="M15" s="292"/>
    </row>
    <row r="16" spans="1:13" s="18" customFormat="1" ht="11.4" x14ac:dyDescent="0.2">
      <c r="B16" s="216" t="s">
        <v>22</v>
      </c>
      <c r="C16" s="217"/>
      <c r="D16" s="218">
        <v>3000</v>
      </c>
      <c r="E16" s="146">
        <f>('ASA3'!C9)</f>
        <v>360481</v>
      </c>
      <c r="F16" s="146">
        <f>('ASA3'!D9)</f>
        <v>0</v>
      </c>
      <c r="G16" s="146">
        <f>('ASA3'!E9)</f>
        <v>0</v>
      </c>
      <c r="H16" s="146">
        <f>('ASA3'!F9)</f>
        <v>68035</v>
      </c>
      <c r="I16" s="146">
        <f>('ASA3'!G9)</f>
        <v>0</v>
      </c>
      <c r="J16" s="146">
        <f>('ASA3'!H9)</f>
        <v>0</v>
      </c>
      <c r="K16" s="146">
        <f>('ASA3'!I9)</f>
        <v>0</v>
      </c>
      <c r="L16" s="146">
        <f>('ASA3'!J9)</f>
        <v>0</v>
      </c>
      <c r="M16" s="146">
        <f>('ASA3'!K9)</f>
        <v>0</v>
      </c>
    </row>
    <row r="17" spans="2:13" s="18" customFormat="1" ht="11.4" x14ac:dyDescent="0.2">
      <c r="B17" s="216" t="s">
        <v>23</v>
      </c>
      <c r="C17" s="217"/>
      <c r="D17" s="218">
        <v>4000</v>
      </c>
      <c r="E17" s="146">
        <f>('ASA3'!C10)</f>
        <v>179602</v>
      </c>
      <c r="F17" s="146">
        <f>('ASA3'!D10)</f>
        <v>0</v>
      </c>
      <c r="G17" s="146">
        <f>('ASA3'!E10)</f>
        <v>0</v>
      </c>
      <c r="H17" s="146">
        <f>('ASA3'!F10)</f>
        <v>0</v>
      </c>
      <c r="I17" s="146">
        <f>('ASA3'!G10)</f>
        <v>0</v>
      </c>
      <c r="J17" s="146">
        <f>('ASA3'!H10)</f>
        <v>0</v>
      </c>
      <c r="K17" s="146">
        <f>('ASA3'!I10)</f>
        <v>0</v>
      </c>
      <c r="L17" s="146">
        <f>('ASA3'!J10)</f>
        <v>0</v>
      </c>
      <c r="M17" s="146">
        <f>('ASA3'!K10)</f>
        <v>0</v>
      </c>
    </row>
    <row r="18" spans="2:13" s="18" customFormat="1" ht="13.5" customHeight="1" thickBot="1" x14ac:dyDescent="0.25">
      <c r="B18" s="186" t="s">
        <v>122</v>
      </c>
      <c r="C18" s="187"/>
      <c r="D18" s="188"/>
      <c r="E18" s="146">
        <f>('ASA3'!C11)</f>
        <v>2078461</v>
      </c>
      <c r="F18" s="146">
        <f>('ASA3'!D11)</f>
        <v>324153</v>
      </c>
      <c r="G18" s="146">
        <f>('ASA3'!E11)</f>
        <v>112404</v>
      </c>
      <c r="H18" s="146">
        <f>('ASA3'!F11)</f>
        <v>122168</v>
      </c>
      <c r="I18" s="146">
        <f>('ASA3'!G11)</f>
        <v>152227</v>
      </c>
      <c r="J18" s="146">
        <f>('ASA3'!H11)</f>
        <v>81235</v>
      </c>
      <c r="K18" s="146">
        <f>('ASA3'!I11)</f>
        <v>13676</v>
      </c>
      <c r="L18" s="146">
        <f>('ASA3'!J11)</f>
        <v>244559</v>
      </c>
      <c r="M18" s="146">
        <f>('ASA3'!K11)</f>
        <v>13441</v>
      </c>
    </row>
    <row r="19" spans="2:13" s="18" customFormat="1" ht="15" customHeight="1" thickTop="1" thickBot="1" x14ac:dyDescent="0.3">
      <c r="B19" s="408" t="s">
        <v>124</v>
      </c>
      <c r="C19" s="409"/>
      <c r="D19" s="410"/>
      <c r="E19" s="293">
        <f>'ASA3'!C20</f>
        <v>2081400</v>
      </c>
      <c r="F19" s="293">
        <f>'ASA3'!D20</f>
        <v>977891</v>
      </c>
      <c r="G19" s="293">
        <f>'ASA3'!E20</f>
        <v>112755</v>
      </c>
      <c r="H19" s="293">
        <f>'ASA3'!F20</f>
        <v>144504</v>
      </c>
      <c r="I19" s="293">
        <f>'ASA3'!G20</f>
        <v>112074</v>
      </c>
      <c r="J19" s="293">
        <f>'ASA3'!H20</f>
        <v>0</v>
      </c>
      <c r="K19" s="294"/>
      <c r="L19" s="293">
        <f>'ASA3'!J20</f>
        <v>203437</v>
      </c>
      <c r="M19" s="293">
        <f>'ASA3'!K20</f>
        <v>10456</v>
      </c>
    </row>
    <row r="20" spans="2:13" s="18" customFormat="1" ht="12" thickTop="1" x14ac:dyDescent="0.2">
      <c r="B20" s="184" t="s">
        <v>163</v>
      </c>
      <c r="C20" s="185"/>
      <c r="D20" s="107"/>
      <c r="E20" s="147">
        <f>'ASA3'!C26</f>
        <v>0</v>
      </c>
      <c r="F20" s="147">
        <f>'ASA3'!D26</f>
        <v>500000</v>
      </c>
      <c r="G20" s="147">
        <f>'ASA3'!E26</f>
        <v>0</v>
      </c>
      <c r="H20" s="147">
        <f>'ASA3'!F26</f>
        <v>0</v>
      </c>
      <c r="I20" s="147">
        <f>'ASA3'!G26</f>
        <v>0</v>
      </c>
      <c r="J20" s="147">
        <f>'ASA3'!H26</f>
        <v>0</v>
      </c>
      <c r="K20" s="147">
        <f>'ASA3'!I26</f>
        <v>-500000</v>
      </c>
      <c r="L20" s="147">
        <f>'ASA3'!J26</f>
        <v>0</v>
      </c>
      <c r="M20" s="147">
        <f>'ASA3'!K26</f>
        <v>0</v>
      </c>
    </row>
    <row r="21" spans="2:13" s="18" customFormat="1" ht="13.5" customHeight="1" thickBot="1" x14ac:dyDescent="0.25">
      <c r="B21" s="190" t="str">
        <f>'ASA3'!A28</f>
        <v>Beginning Fund Balances - July 1, 2015</v>
      </c>
      <c r="C21" s="187"/>
      <c r="D21" s="188"/>
      <c r="E21" s="148">
        <f>'ASA3'!C28</f>
        <v>619667</v>
      </c>
      <c r="F21" s="148">
        <f>'ASA3'!D28</f>
        <v>274502</v>
      </c>
      <c r="G21" s="148">
        <f>'ASA3'!E28</f>
        <v>35063</v>
      </c>
      <c r="H21" s="148">
        <f>'ASA3'!F28</f>
        <v>257548</v>
      </c>
      <c r="I21" s="148">
        <f>'ASA3'!G28</f>
        <v>217064</v>
      </c>
      <c r="J21" s="148">
        <f>'ASA3'!H28</f>
        <v>13498</v>
      </c>
      <c r="K21" s="148">
        <f>'ASA3'!I28</f>
        <v>711473</v>
      </c>
      <c r="L21" s="148">
        <f>'ASA3'!J28</f>
        <v>2302</v>
      </c>
      <c r="M21" s="148">
        <f>'ASA3'!K28</f>
        <v>6328</v>
      </c>
    </row>
    <row r="22" spans="2:13" s="18" customFormat="1" ht="12" thickTop="1" x14ac:dyDescent="0.2">
      <c r="B22" s="184" t="s">
        <v>100</v>
      </c>
      <c r="C22" s="185"/>
      <c r="D22" s="189"/>
      <c r="E22" s="148">
        <f>'ASA3'!C29</f>
        <v>0</v>
      </c>
      <c r="F22" s="148">
        <f>'ASA3'!D29</f>
        <v>0</v>
      </c>
      <c r="G22" s="148">
        <f>'ASA3'!E29</f>
        <v>0</v>
      </c>
      <c r="H22" s="148">
        <f>'ASA3'!F29</f>
        <v>0</v>
      </c>
      <c r="I22" s="148">
        <f>'ASA3'!G29</f>
        <v>0</v>
      </c>
      <c r="J22" s="148">
        <f>'ASA3'!H29</f>
        <v>0</v>
      </c>
      <c r="K22" s="148">
        <f>'ASA3'!I29</f>
        <v>0</v>
      </c>
      <c r="L22" s="148">
        <f>'ASA3'!J29</f>
        <v>0</v>
      </c>
      <c r="M22" s="148">
        <f>'ASA3'!K29</f>
        <v>0</v>
      </c>
    </row>
    <row r="23" spans="2:13" s="18" customFormat="1" ht="13.5" customHeight="1" thickBot="1" x14ac:dyDescent="0.25">
      <c r="B23" s="190" t="str">
        <f>'ASA3'!A30</f>
        <v>Ending Fund Balances June 30, 2016</v>
      </c>
      <c r="C23" s="187"/>
      <c r="D23" s="188"/>
      <c r="E23" s="149">
        <f>SUM(E18,E20,E21,E22)-E19</f>
        <v>616728</v>
      </c>
      <c r="F23" s="149">
        <f>'ASA3'!D30</f>
        <v>120764</v>
      </c>
      <c r="G23" s="149">
        <f>'ASA3'!E30</f>
        <v>34712</v>
      </c>
      <c r="H23" s="149">
        <f>'ASA3'!F30</f>
        <v>235212</v>
      </c>
      <c r="I23" s="149">
        <f>'ASA3'!G30</f>
        <v>257217</v>
      </c>
      <c r="J23" s="149">
        <f>'ASA3'!H30</f>
        <v>94733</v>
      </c>
      <c r="K23" s="149">
        <f>'ASA3'!I30</f>
        <v>225149</v>
      </c>
      <c r="L23" s="149">
        <f>'ASA3'!J30</f>
        <v>43424</v>
      </c>
      <c r="M23" s="149">
        <f>'ASA3'!K30</f>
        <v>9313</v>
      </c>
    </row>
    <row r="24" spans="2:13" s="18" customFormat="1" ht="10.8" thickTop="1" x14ac:dyDescent="0.2">
      <c r="B24" s="8"/>
      <c r="C24" s="108"/>
      <c r="D24" s="109"/>
      <c r="E24" s="109"/>
      <c r="F24" s="109"/>
      <c r="G24" s="109"/>
      <c r="H24" s="109"/>
      <c r="I24" s="109"/>
      <c r="J24" s="109"/>
      <c r="K24" s="109"/>
      <c r="L24" s="109"/>
    </row>
    <row r="25" spans="2:13" s="18" customFormat="1" ht="10.199999999999999" x14ac:dyDescent="0.2"/>
    <row r="26" spans="2:13" s="18" customFormat="1" ht="6" customHeight="1" x14ac:dyDescent="0.2"/>
    <row r="27" spans="2:13" s="18" customFormat="1" ht="34.950000000000003" customHeight="1" x14ac:dyDescent="0.2"/>
    <row r="28" spans="2:13" ht="14.1" customHeight="1" x14ac:dyDescent="0.25"/>
    <row r="29" spans="2:13" s="18" customFormat="1" ht="10.199999999999999" x14ac:dyDescent="0.2"/>
    <row r="30" spans="2:13" s="18" customFormat="1" ht="12.15" customHeight="1" x14ac:dyDescent="0.2"/>
    <row r="31" spans="2:13" s="18" customFormat="1" ht="12.15" customHeight="1" x14ac:dyDescent="0.2"/>
    <row r="32" spans="2:13" s="18" customFormat="1" ht="12.15" customHeight="1" x14ac:dyDescent="0.2"/>
    <row r="33" spans="1:15" s="18" customFormat="1" ht="12.15" customHeight="1" x14ac:dyDescent="0.2"/>
    <row r="34" spans="1:15" s="18" customFormat="1" ht="12.15" customHeight="1" x14ac:dyDescent="0.2"/>
    <row r="35" spans="1:15" s="18" customFormat="1" ht="12.15" customHeight="1" x14ac:dyDescent="0.2"/>
    <row r="36" spans="1:15" s="18" customFormat="1" ht="12.15" customHeight="1" x14ac:dyDescent="0.2"/>
    <row r="37" spans="1:15" s="18" customFormat="1" ht="12.15" customHeight="1" x14ac:dyDescent="0.2"/>
    <row r="38" spans="1:15" s="18" customFormat="1" ht="12.15" customHeight="1" x14ac:dyDescent="0.2"/>
    <row r="39" spans="1:15" s="18" customFormat="1" ht="12.15" customHeight="1" x14ac:dyDescent="0.2"/>
    <row r="40" spans="1:15" s="18" customFormat="1" ht="12.15" customHeight="1" x14ac:dyDescent="0.2"/>
    <row r="41" spans="1:15" s="18" customFormat="1" ht="12.15" customHeight="1" x14ac:dyDescent="0.2"/>
    <row r="42" spans="1:15" ht="2.25" customHeight="1" x14ac:dyDescent="0.25">
      <c r="A42" s="110"/>
    </row>
    <row r="44" spans="1:15" s="111" customFormat="1" x14ac:dyDescent="0.25">
      <c r="N44" s="95"/>
      <c r="O44" s="95"/>
    </row>
    <row r="45" spans="1:15" s="18" customFormat="1" x14ac:dyDescent="0.25">
      <c r="B45" s="193"/>
      <c r="N45" s="95"/>
      <c r="O45" s="95"/>
    </row>
    <row r="46" spans="1:15" s="18" customFormat="1" ht="12.15" customHeight="1" x14ac:dyDescent="0.25">
      <c r="N46" s="95"/>
      <c r="O46" s="95"/>
    </row>
    <row r="47" spans="1:15" s="18" customFormat="1" ht="12.15" customHeight="1" x14ac:dyDescent="0.25">
      <c r="N47" s="95"/>
      <c r="O47" s="95"/>
    </row>
    <row r="48" spans="1:15" s="18" customFormat="1" ht="12.15" customHeight="1" x14ac:dyDescent="0.25">
      <c r="N48" s="95"/>
      <c r="O48" s="95"/>
    </row>
    <row r="49" spans="1:15" s="18" customFormat="1" ht="12.15" customHeight="1" x14ac:dyDescent="0.25">
      <c r="N49" s="95"/>
      <c r="O49" s="95"/>
    </row>
    <row r="50" spans="1:15" s="18" customFormat="1" ht="12.15" customHeight="1" x14ac:dyDescent="0.25">
      <c r="N50" s="95"/>
      <c r="O50" s="95"/>
    </row>
    <row r="51" spans="1:15" s="18" customFormat="1" ht="12.15" customHeight="1" x14ac:dyDescent="0.25">
      <c r="N51" s="95"/>
      <c r="O51" s="95"/>
    </row>
    <row r="52" spans="1:15" s="18" customFormat="1" ht="12.15" customHeight="1" x14ac:dyDescent="0.25">
      <c r="N52" s="95"/>
      <c r="O52" s="95"/>
    </row>
    <row r="53" spans="1:15" s="18" customFormat="1" ht="12.15" customHeight="1" x14ac:dyDescent="0.25">
      <c r="N53" s="95"/>
      <c r="O53" s="95"/>
    </row>
    <row r="54" spans="1:15" s="18" customFormat="1" ht="12.15" customHeight="1" x14ac:dyDescent="0.25">
      <c r="N54" s="95"/>
      <c r="O54" s="95"/>
    </row>
    <row r="55" spans="1:15" s="18" customFormat="1" ht="12.15" customHeight="1" x14ac:dyDescent="0.25">
      <c r="N55" s="95"/>
      <c r="O55" s="95"/>
    </row>
    <row r="56" spans="1:15" s="18" customFormat="1" ht="12.15" customHeight="1" x14ac:dyDescent="0.25">
      <c r="N56" s="95"/>
      <c r="O56" s="95"/>
    </row>
    <row r="57" spans="1:15" s="18" customFormat="1" ht="12.15" customHeight="1" x14ac:dyDescent="0.25">
      <c r="A57" s="112"/>
      <c r="N57" s="95"/>
      <c r="O57" s="95"/>
    </row>
    <row r="58" spans="1:15" ht="3.75" customHeight="1" x14ac:dyDescent="0.25"/>
    <row r="60" spans="1:15" x14ac:dyDescent="0.25">
      <c r="N60" s="110"/>
    </row>
    <row r="61" spans="1:15" x14ac:dyDescent="0.25">
      <c r="N61" s="110"/>
    </row>
    <row r="62" spans="1:15" x14ac:dyDescent="0.25">
      <c r="N62" s="110"/>
    </row>
    <row r="63" spans="1:15" x14ac:dyDescent="0.25">
      <c r="N63" s="110"/>
    </row>
    <row r="64" spans="1:15" x14ac:dyDescent="0.25">
      <c r="N64" s="110"/>
    </row>
    <row r="65" spans="14:14" x14ac:dyDescent="0.25">
      <c r="N65" s="110"/>
    </row>
    <row r="66" spans="14:14" x14ac:dyDescent="0.25">
      <c r="N66" s="110"/>
    </row>
    <row r="67" spans="14:14" x14ac:dyDescent="0.25">
      <c r="N67" s="110"/>
    </row>
    <row r="68" spans="14:14" x14ac:dyDescent="0.25">
      <c r="N68" s="110"/>
    </row>
    <row r="69" spans="14:14" x14ac:dyDescent="0.25">
      <c r="N69" s="110"/>
    </row>
    <row r="70" spans="14:14" x14ac:dyDescent="0.25">
      <c r="N70" s="110"/>
    </row>
    <row r="71" spans="14:14" x14ac:dyDescent="0.25">
      <c r="N71" s="110"/>
    </row>
  </sheetData>
  <sheetProtection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3"/>
  <sheetViews>
    <sheetView showGridLines="0" topLeftCell="A37" zoomScaleNormal="100" workbookViewId="0">
      <selection activeCell="C47" sqref="C47"/>
    </sheetView>
  </sheetViews>
  <sheetFormatPr defaultRowHeight="13.2" x14ac:dyDescent="0.25"/>
  <cols>
    <col min="1" max="1" width="3.109375" customWidth="1"/>
    <col min="2" max="6" width="30.6640625" customWidth="1"/>
    <col min="7" max="7" width="6" customWidth="1"/>
  </cols>
  <sheetData>
    <row r="1" spans="1:7" x14ac:dyDescent="0.25">
      <c r="A1" s="423" t="s">
        <v>171</v>
      </c>
      <c r="B1" s="423"/>
      <c r="C1" s="423"/>
      <c r="D1" s="423"/>
      <c r="E1" s="423"/>
      <c r="F1" s="423"/>
      <c r="G1" s="423"/>
    </row>
    <row r="2" spans="1:7" x14ac:dyDescent="0.25">
      <c r="A2" s="314"/>
      <c r="B2" s="314"/>
      <c r="C2" s="314"/>
      <c r="D2" s="314"/>
      <c r="E2" s="314"/>
      <c r="F2" s="314"/>
      <c r="G2" s="314"/>
    </row>
    <row r="3" spans="1:7" x14ac:dyDescent="0.25">
      <c r="A3" s="306"/>
      <c r="B3" s="315" t="s">
        <v>109</v>
      </c>
      <c r="C3" s="306"/>
      <c r="D3" s="306"/>
      <c r="E3" s="306"/>
      <c r="F3" s="316"/>
      <c r="G3" s="306"/>
    </row>
    <row r="4" spans="1:7" x14ac:dyDescent="0.25">
      <c r="A4" s="306"/>
      <c r="B4" s="315" t="s">
        <v>110</v>
      </c>
      <c r="C4" s="306"/>
      <c r="D4" s="306"/>
      <c r="E4" s="306"/>
      <c r="F4" s="316"/>
      <c r="G4" s="306"/>
    </row>
    <row r="5" spans="1:7" x14ac:dyDescent="0.25">
      <c r="A5" s="306"/>
      <c r="B5" s="317"/>
      <c r="C5" s="306"/>
      <c r="D5" s="306"/>
      <c r="E5" s="306"/>
      <c r="F5" s="316"/>
      <c r="G5" s="306"/>
    </row>
    <row r="6" spans="1:7" x14ac:dyDescent="0.25">
      <c r="A6" s="318"/>
      <c r="B6" s="319">
        <v>0</v>
      </c>
      <c r="C6" s="318"/>
      <c r="D6" s="318"/>
      <c r="E6" s="318"/>
      <c r="F6" s="320"/>
      <c r="G6" s="318"/>
    </row>
    <row r="7" spans="1:7" x14ac:dyDescent="0.25">
      <c r="A7" s="318"/>
      <c r="B7" s="321">
        <v>0</v>
      </c>
      <c r="C7" s="318"/>
      <c r="D7" s="318"/>
      <c r="E7" s="318"/>
      <c r="F7" s="320"/>
      <c r="G7" s="318"/>
    </row>
    <row r="8" spans="1:7" x14ac:dyDescent="0.25">
      <c r="A8" s="306"/>
      <c r="B8" s="317"/>
      <c r="C8" s="306"/>
      <c r="D8" s="306"/>
      <c r="E8" s="306"/>
      <c r="F8" s="316"/>
      <c r="G8" s="306"/>
    </row>
    <row r="9" spans="1:7" ht="13.8" thickBot="1" x14ac:dyDescent="0.3">
      <c r="A9" s="306"/>
      <c r="B9" s="419" t="s">
        <v>2</v>
      </c>
      <c r="C9" s="420"/>
      <c r="D9" s="420"/>
      <c r="E9" s="420"/>
      <c r="F9" s="420"/>
      <c r="G9" s="316"/>
    </row>
    <row r="10" spans="1:7" x14ac:dyDescent="0.25">
      <c r="A10" s="306"/>
      <c r="B10" s="322"/>
      <c r="C10" s="323"/>
      <c r="D10" s="324"/>
      <c r="E10" s="325"/>
      <c r="F10" s="324"/>
      <c r="G10" s="306"/>
    </row>
    <row r="11" spans="1:7" ht="13.8" thickBot="1" x14ac:dyDescent="0.3">
      <c r="A11" s="306"/>
      <c r="B11" s="326"/>
      <c r="C11" s="327"/>
      <c r="D11" s="328"/>
      <c r="E11" s="329"/>
      <c r="F11" s="330"/>
      <c r="G11" s="306"/>
    </row>
    <row r="12" spans="1:7" x14ac:dyDescent="0.25">
      <c r="A12" s="306"/>
      <c r="B12" s="331" t="s">
        <v>75</v>
      </c>
      <c r="C12" s="332" t="s">
        <v>9</v>
      </c>
      <c r="D12" s="333" t="s">
        <v>93</v>
      </c>
      <c r="E12" s="333" t="s">
        <v>94</v>
      </c>
      <c r="F12" s="334" t="s">
        <v>76</v>
      </c>
      <c r="G12" s="306"/>
    </row>
    <row r="13" spans="1:7" x14ac:dyDescent="0.25">
      <c r="A13" s="306"/>
      <c r="B13" s="335" t="s">
        <v>218</v>
      </c>
      <c r="C13" s="336" t="s">
        <v>219</v>
      </c>
      <c r="D13" s="337" t="s">
        <v>225</v>
      </c>
      <c r="E13" s="337" t="s">
        <v>229</v>
      </c>
      <c r="F13" s="337"/>
      <c r="G13" s="306"/>
    </row>
    <row r="14" spans="1:7" x14ac:dyDescent="0.25">
      <c r="A14" s="306"/>
      <c r="B14" s="338" t="s">
        <v>217</v>
      </c>
      <c r="C14" s="339" t="s">
        <v>220</v>
      </c>
      <c r="D14" s="337" t="s">
        <v>226</v>
      </c>
      <c r="E14" s="337"/>
      <c r="F14" s="337"/>
      <c r="G14" s="306"/>
    </row>
    <row r="15" spans="1:7" x14ac:dyDescent="0.25">
      <c r="A15" s="306"/>
      <c r="B15" s="338" t="s">
        <v>211</v>
      </c>
      <c r="C15" s="339" t="s">
        <v>221</v>
      </c>
      <c r="D15" s="337" t="s">
        <v>227</v>
      </c>
      <c r="E15" s="337"/>
      <c r="F15" s="337"/>
      <c r="G15" s="306"/>
    </row>
    <row r="16" spans="1:7" x14ac:dyDescent="0.25">
      <c r="A16" s="306"/>
      <c r="B16" s="338" t="s">
        <v>212</v>
      </c>
      <c r="C16" s="339" t="s">
        <v>222</v>
      </c>
      <c r="D16" s="337" t="s">
        <v>228</v>
      </c>
      <c r="E16" s="337"/>
      <c r="F16" s="337"/>
      <c r="G16" s="306"/>
    </row>
    <row r="17" spans="2:6" x14ac:dyDescent="0.25">
      <c r="B17" s="338" t="s">
        <v>213</v>
      </c>
      <c r="C17" s="339" t="s">
        <v>223</v>
      </c>
      <c r="D17" s="337"/>
      <c r="E17" s="337"/>
      <c r="F17" s="337"/>
    </row>
    <row r="18" spans="2:6" x14ac:dyDescent="0.25">
      <c r="B18" s="338" t="s">
        <v>214</v>
      </c>
      <c r="C18" s="339" t="s">
        <v>224</v>
      </c>
      <c r="D18" s="337"/>
      <c r="E18" s="337"/>
      <c r="F18" s="337"/>
    </row>
    <row r="19" spans="2:6" x14ac:dyDescent="0.25">
      <c r="B19" s="338" t="s">
        <v>215</v>
      </c>
      <c r="C19" s="339"/>
      <c r="D19" s="337"/>
      <c r="E19" s="337"/>
      <c r="F19" s="337"/>
    </row>
    <row r="20" spans="2:6" x14ac:dyDescent="0.25">
      <c r="B20" s="338" t="s">
        <v>216</v>
      </c>
      <c r="C20" s="339"/>
      <c r="D20" s="337"/>
      <c r="E20" s="337"/>
      <c r="F20" s="337"/>
    </row>
    <row r="21" spans="2:6" x14ac:dyDescent="0.25">
      <c r="B21" s="338"/>
      <c r="C21" s="339"/>
      <c r="D21" s="337"/>
      <c r="E21" s="337"/>
      <c r="F21" s="337"/>
    </row>
    <row r="22" spans="2:6" x14ac:dyDescent="0.25">
      <c r="B22" s="340"/>
      <c r="C22" s="336"/>
      <c r="D22" s="337"/>
      <c r="E22" s="337"/>
      <c r="F22" s="337"/>
    </row>
    <row r="23" spans="2:6" x14ac:dyDescent="0.25">
      <c r="B23" s="341"/>
      <c r="C23" s="342"/>
      <c r="D23" s="337"/>
      <c r="E23" s="337"/>
      <c r="F23" s="337"/>
    </row>
    <row r="24" spans="2:6" x14ac:dyDescent="0.25">
      <c r="B24" s="340"/>
      <c r="C24" s="336"/>
      <c r="D24" s="337"/>
      <c r="E24" s="337"/>
      <c r="F24" s="337"/>
    </row>
    <row r="25" spans="2:6" x14ac:dyDescent="0.25">
      <c r="B25" s="343"/>
      <c r="C25" s="344"/>
      <c r="D25" s="337"/>
      <c r="E25" s="337"/>
      <c r="F25" s="337"/>
    </row>
    <row r="26" spans="2:6" x14ac:dyDescent="0.25">
      <c r="B26" s="343"/>
      <c r="C26" s="344"/>
      <c r="D26" s="337"/>
      <c r="E26" s="337"/>
      <c r="F26" s="337"/>
    </row>
    <row r="27" spans="2:6" x14ac:dyDescent="0.25">
      <c r="B27" s="343"/>
      <c r="C27" s="344"/>
      <c r="D27" s="337"/>
      <c r="E27" s="337"/>
      <c r="F27" s="337"/>
    </row>
    <row r="28" spans="2:6" x14ac:dyDescent="0.25">
      <c r="B28" s="343"/>
      <c r="C28" s="344"/>
      <c r="D28" s="337"/>
      <c r="E28" s="337"/>
      <c r="F28" s="337"/>
    </row>
    <row r="29" spans="2:6" x14ac:dyDescent="0.25">
      <c r="B29" s="343"/>
      <c r="C29" s="344"/>
      <c r="D29" s="337"/>
      <c r="E29" s="337"/>
      <c r="F29" s="337"/>
    </row>
    <row r="30" spans="2:6" x14ac:dyDescent="0.25">
      <c r="B30" s="343"/>
      <c r="C30" s="344"/>
      <c r="D30" s="337"/>
      <c r="E30" s="337"/>
      <c r="F30" s="337"/>
    </row>
    <row r="31" spans="2:6" ht="13.8" thickBot="1" x14ac:dyDescent="0.3">
      <c r="B31" s="345"/>
      <c r="C31" s="346"/>
      <c r="D31" s="347"/>
      <c r="E31" s="347"/>
      <c r="F31" s="347"/>
    </row>
    <row r="32" spans="2:6" ht="13.8" thickTop="1" x14ac:dyDescent="0.25">
      <c r="B32" s="348"/>
      <c r="C32" s="339"/>
      <c r="D32" s="336"/>
      <c r="E32" s="336"/>
      <c r="F32" s="336"/>
    </row>
    <row r="33" spans="2:6" x14ac:dyDescent="0.25">
      <c r="B33" s="421" t="s">
        <v>8</v>
      </c>
      <c r="C33" s="422"/>
      <c r="D33" s="422"/>
      <c r="E33" s="422"/>
      <c r="F33" s="422"/>
    </row>
    <row r="34" spans="2:6" ht="13.8" thickBot="1" x14ac:dyDescent="0.3">
      <c r="B34" s="349"/>
      <c r="C34" s="350"/>
      <c r="D34" s="350"/>
      <c r="E34" s="350"/>
      <c r="F34" s="350"/>
    </row>
    <row r="35" spans="2:6" x14ac:dyDescent="0.25">
      <c r="B35" s="331" t="s">
        <v>75</v>
      </c>
      <c r="C35" s="334" t="s">
        <v>9</v>
      </c>
      <c r="D35" s="334" t="s">
        <v>77</v>
      </c>
      <c r="E35" s="334" t="s">
        <v>86</v>
      </c>
      <c r="F35" s="351"/>
    </row>
    <row r="36" spans="2:6" x14ac:dyDescent="0.25">
      <c r="B36" s="352"/>
      <c r="C36" s="353"/>
      <c r="D36" s="353"/>
      <c r="E36" s="353"/>
      <c r="F36" s="354"/>
    </row>
    <row r="37" spans="2:6" x14ac:dyDescent="0.25">
      <c r="B37" s="355" t="s">
        <v>230</v>
      </c>
      <c r="C37" s="356" t="s">
        <v>247</v>
      </c>
      <c r="D37" s="353"/>
      <c r="E37" s="353"/>
      <c r="F37" s="354"/>
    </row>
    <row r="38" spans="2:6" x14ac:dyDescent="0.25">
      <c r="B38" s="355" t="s">
        <v>231</v>
      </c>
      <c r="C38" s="356" t="s">
        <v>248</v>
      </c>
      <c r="D38" s="353"/>
      <c r="E38" s="353"/>
      <c r="F38" s="354"/>
    </row>
    <row r="39" spans="2:6" x14ac:dyDescent="0.25">
      <c r="B39" s="355" t="s">
        <v>232</v>
      </c>
      <c r="C39" s="356" t="s">
        <v>249</v>
      </c>
      <c r="D39" s="353"/>
      <c r="E39" s="353"/>
      <c r="F39" s="354"/>
    </row>
    <row r="40" spans="2:6" x14ac:dyDescent="0.25">
      <c r="B40" s="355" t="s">
        <v>233</v>
      </c>
      <c r="C40" s="356"/>
      <c r="D40" s="353"/>
      <c r="E40" s="353"/>
      <c r="F40" s="354"/>
    </row>
    <row r="41" spans="2:6" x14ac:dyDescent="0.25">
      <c r="B41" s="355" t="s">
        <v>234</v>
      </c>
      <c r="C41" s="356"/>
      <c r="D41" s="353"/>
      <c r="E41" s="353"/>
      <c r="F41" s="354"/>
    </row>
    <row r="42" spans="2:6" x14ac:dyDescent="0.25">
      <c r="B42" s="355" t="s">
        <v>235</v>
      </c>
      <c r="C42" s="356" t="s">
        <v>250</v>
      </c>
      <c r="D42" s="353"/>
      <c r="E42" s="353"/>
      <c r="F42" s="354"/>
    </row>
    <row r="43" spans="2:6" x14ac:dyDescent="0.25">
      <c r="B43" s="355" t="s">
        <v>236</v>
      </c>
      <c r="C43" s="356"/>
      <c r="D43" s="353"/>
      <c r="E43" s="353"/>
      <c r="F43" s="354"/>
    </row>
    <row r="44" spans="2:6" x14ac:dyDescent="0.25">
      <c r="B44" s="355" t="s">
        <v>237</v>
      </c>
      <c r="C44" s="356" t="s">
        <v>252</v>
      </c>
      <c r="D44" s="353"/>
      <c r="E44" s="353"/>
      <c r="F44" s="354"/>
    </row>
    <row r="45" spans="2:6" x14ac:dyDescent="0.25">
      <c r="B45" s="355" t="s">
        <v>238</v>
      </c>
      <c r="C45" s="356" t="s">
        <v>251</v>
      </c>
      <c r="D45" s="353"/>
      <c r="E45" s="353"/>
      <c r="F45" s="354"/>
    </row>
    <row r="46" spans="2:6" x14ac:dyDescent="0.25">
      <c r="B46" s="355" t="s">
        <v>239</v>
      </c>
      <c r="C46" s="356"/>
      <c r="D46" s="353"/>
      <c r="E46" s="353"/>
      <c r="F46" s="354"/>
    </row>
    <row r="47" spans="2:6" x14ac:dyDescent="0.25">
      <c r="B47" s="357" t="s">
        <v>240</v>
      </c>
      <c r="C47" s="356"/>
      <c r="D47" s="353"/>
      <c r="E47" s="353"/>
      <c r="F47" s="354"/>
    </row>
    <row r="48" spans="2:6" x14ac:dyDescent="0.25">
      <c r="B48" s="355" t="s">
        <v>241</v>
      </c>
      <c r="C48" s="356"/>
      <c r="D48" s="353"/>
      <c r="E48" s="353"/>
      <c r="F48" s="354"/>
    </row>
    <row r="49" spans="2:6" x14ac:dyDescent="0.25">
      <c r="B49" s="352"/>
      <c r="C49" s="353"/>
      <c r="D49" s="353"/>
      <c r="E49" s="353"/>
      <c r="F49" s="354"/>
    </row>
    <row r="50" spans="2:6" x14ac:dyDescent="0.25">
      <c r="B50" s="358"/>
      <c r="C50" s="359"/>
      <c r="D50" s="353"/>
      <c r="E50" s="353"/>
      <c r="F50" s="354"/>
    </row>
    <row r="51" spans="2:6" x14ac:dyDescent="0.25">
      <c r="B51" s="352"/>
      <c r="C51" s="353"/>
      <c r="D51" s="353"/>
      <c r="E51" s="353"/>
      <c r="F51" s="354"/>
    </row>
    <row r="52" spans="2:6" ht="13.8" thickBot="1" x14ac:dyDescent="0.3">
      <c r="B52" s="360"/>
      <c r="C52" s="361"/>
      <c r="D52" s="362"/>
      <c r="E52" s="362"/>
      <c r="F52" s="354"/>
    </row>
    <row r="53" spans="2:6" ht="13.8" thickTop="1" x14ac:dyDescent="0.25">
      <c r="B53" s="363"/>
      <c r="C53" s="363"/>
      <c r="D53" s="364"/>
      <c r="E53" s="364"/>
      <c r="F53" s="365"/>
    </row>
  </sheetData>
  <sheetProtection sheet="1" insertRows="0" selectLockedCells="1"/>
  <mergeCells count="3">
    <mergeCell ref="B9:F9"/>
    <mergeCell ref="B33:F33"/>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topLeftCell="A28" zoomScaleNormal="100" workbookViewId="0">
      <selection activeCell="C41" sqref="C41"/>
    </sheetView>
  </sheetViews>
  <sheetFormatPr defaultRowHeight="13.2" x14ac:dyDescent="0.25"/>
  <cols>
    <col min="1" max="1" width="3.109375" customWidth="1"/>
    <col min="2" max="6" width="30.6640625" customWidth="1"/>
    <col min="7" max="7" width="6" customWidth="1"/>
  </cols>
  <sheetData>
    <row r="1" spans="1:7" x14ac:dyDescent="0.25">
      <c r="A1" s="423" t="s">
        <v>171</v>
      </c>
      <c r="B1" s="423"/>
      <c r="C1" s="423"/>
      <c r="D1" s="423"/>
      <c r="E1" s="423"/>
      <c r="F1" s="423"/>
      <c r="G1" s="423"/>
    </row>
    <row r="2" spans="1:7" x14ac:dyDescent="0.25">
      <c r="A2" s="376"/>
      <c r="B2" s="376"/>
      <c r="C2" s="376"/>
      <c r="D2" s="376"/>
      <c r="E2" s="376"/>
      <c r="F2" s="376"/>
      <c r="G2" s="376"/>
    </row>
    <row r="3" spans="1:7" x14ac:dyDescent="0.25">
      <c r="A3" s="306"/>
      <c r="B3" s="315" t="s">
        <v>109</v>
      </c>
      <c r="C3" s="306"/>
      <c r="D3" s="306"/>
      <c r="E3" s="306"/>
      <c r="F3" s="316"/>
      <c r="G3" s="306"/>
    </row>
    <row r="4" spans="1:7" x14ac:dyDescent="0.25">
      <c r="A4" s="306"/>
      <c r="B4" s="315" t="s">
        <v>110</v>
      </c>
      <c r="C4" s="306"/>
      <c r="D4" s="306"/>
      <c r="E4" s="306"/>
      <c r="F4" s="316"/>
      <c r="G4" s="306"/>
    </row>
    <row r="5" spans="1:7" x14ac:dyDescent="0.25">
      <c r="A5" s="306"/>
      <c r="B5" s="317"/>
      <c r="C5" s="306"/>
      <c r="D5" s="306"/>
      <c r="E5" s="306"/>
      <c r="F5" s="316"/>
      <c r="G5" s="306"/>
    </row>
    <row r="6" spans="1:7" x14ac:dyDescent="0.25">
      <c r="A6" s="318"/>
      <c r="B6" s="319">
        <v>0</v>
      </c>
      <c r="C6" s="318"/>
      <c r="D6" s="318"/>
      <c r="E6" s="318"/>
      <c r="F6" s="320"/>
      <c r="G6" s="318"/>
    </row>
    <row r="7" spans="1:7" x14ac:dyDescent="0.25">
      <c r="A7" s="318"/>
      <c r="B7" s="321">
        <v>0</v>
      </c>
      <c r="C7" s="318"/>
      <c r="D7" s="318"/>
      <c r="E7" s="318"/>
      <c r="F7" s="320"/>
      <c r="G7" s="318"/>
    </row>
    <row r="8" spans="1:7" x14ac:dyDescent="0.25">
      <c r="A8" s="306"/>
      <c r="B8" s="317"/>
      <c r="C8" s="306"/>
      <c r="D8" s="306"/>
      <c r="E8" s="306"/>
      <c r="F8" s="316"/>
      <c r="G8" s="306"/>
    </row>
    <row r="9" spans="1:7" ht="13.8" thickBot="1" x14ac:dyDescent="0.3">
      <c r="A9" s="306"/>
      <c r="B9" s="419" t="s">
        <v>2</v>
      </c>
      <c r="C9" s="420"/>
      <c r="D9" s="420"/>
      <c r="E9" s="420"/>
      <c r="F9" s="420"/>
      <c r="G9" s="316"/>
    </row>
    <row r="10" spans="1:7" x14ac:dyDescent="0.25">
      <c r="A10" s="306"/>
      <c r="B10" s="322"/>
      <c r="C10" s="323"/>
      <c r="D10" s="324"/>
      <c r="E10" s="325"/>
      <c r="F10" s="324"/>
      <c r="G10" s="306"/>
    </row>
    <row r="11" spans="1:7" ht="13.8" thickBot="1" x14ac:dyDescent="0.3">
      <c r="A11" s="306"/>
      <c r="B11" s="326"/>
      <c r="C11" s="327"/>
      <c r="D11" s="328"/>
      <c r="E11" s="329"/>
      <c r="F11" s="330"/>
      <c r="G11" s="306"/>
    </row>
    <row r="12" spans="1:7" x14ac:dyDescent="0.25">
      <c r="A12" s="306"/>
      <c r="B12" s="331" t="s">
        <v>75</v>
      </c>
      <c r="C12" s="332" t="s">
        <v>9</v>
      </c>
      <c r="D12" s="333" t="s">
        <v>93</v>
      </c>
      <c r="E12" s="333" t="s">
        <v>94</v>
      </c>
      <c r="F12" s="334" t="s">
        <v>76</v>
      </c>
      <c r="G12" s="306"/>
    </row>
    <row r="13" spans="1:7" x14ac:dyDescent="0.25">
      <c r="A13" s="306"/>
      <c r="B13" s="335"/>
      <c r="C13" s="336"/>
      <c r="D13" s="337"/>
      <c r="E13" s="337"/>
      <c r="F13" s="337"/>
      <c r="G13" s="306"/>
    </row>
    <row r="14" spans="1:7" x14ac:dyDescent="0.25">
      <c r="A14" s="306"/>
      <c r="B14" s="338"/>
      <c r="C14" s="339"/>
      <c r="D14" s="337"/>
      <c r="E14" s="337"/>
      <c r="F14" s="337"/>
      <c r="G14" s="306"/>
    </row>
    <row r="15" spans="1:7" x14ac:dyDescent="0.25">
      <c r="A15" s="306"/>
      <c r="B15" s="338"/>
      <c r="C15" s="339"/>
      <c r="D15" s="337"/>
      <c r="E15" s="337"/>
      <c r="F15" s="337"/>
      <c r="G15" s="306"/>
    </row>
    <row r="16" spans="1:7" x14ac:dyDescent="0.25">
      <c r="A16" s="306"/>
      <c r="B16" s="338"/>
      <c r="C16" s="339"/>
      <c r="D16" s="337"/>
      <c r="E16" s="337"/>
      <c r="F16" s="337"/>
      <c r="G16" s="306"/>
    </row>
    <row r="17" spans="2:6" x14ac:dyDescent="0.25">
      <c r="B17" s="338"/>
      <c r="C17" s="339"/>
      <c r="D17" s="337"/>
      <c r="E17" s="337"/>
      <c r="F17" s="337"/>
    </row>
    <row r="18" spans="2:6" x14ac:dyDescent="0.25">
      <c r="B18" s="338"/>
      <c r="C18" s="339"/>
      <c r="D18" s="337"/>
      <c r="E18" s="337"/>
      <c r="F18" s="337"/>
    </row>
    <row r="19" spans="2:6" x14ac:dyDescent="0.25">
      <c r="B19" s="338"/>
      <c r="C19" s="339"/>
      <c r="D19" s="337"/>
      <c r="E19" s="337"/>
      <c r="F19" s="337"/>
    </row>
    <row r="20" spans="2:6" x14ac:dyDescent="0.25">
      <c r="B20" s="338"/>
      <c r="C20" s="339"/>
      <c r="D20" s="337"/>
      <c r="E20" s="337"/>
      <c r="F20" s="337"/>
    </row>
    <row r="21" spans="2:6" x14ac:dyDescent="0.25">
      <c r="B21" s="338"/>
      <c r="C21" s="339"/>
      <c r="D21" s="337"/>
      <c r="E21" s="337"/>
      <c r="F21" s="337"/>
    </row>
    <row r="22" spans="2:6" x14ac:dyDescent="0.25">
      <c r="B22" s="340"/>
      <c r="C22" s="336"/>
      <c r="D22" s="337"/>
      <c r="E22" s="337"/>
      <c r="F22" s="337"/>
    </row>
    <row r="23" spans="2:6" x14ac:dyDescent="0.25">
      <c r="B23" s="341"/>
      <c r="C23" s="342"/>
      <c r="D23" s="337"/>
      <c r="E23" s="337"/>
      <c r="F23" s="337"/>
    </row>
    <row r="24" spans="2:6" x14ac:dyDescent="0.25">
      <c r="B24" s="340"/>
      <c r="C24" s="336"/>
      <c r="D24" s="337"/>
      <c r="E24" s="337"/>
      <c r="F24" s="337"/>
    </row>
    <row r="25" spans="2:6" x14ac:dyDescent="0.25">
      <c r="B25" s="343"/>
      <c r="C25" s="344"/>
      <c r="D25" s="337"/>
      <c r="E25" s="337"/>
      <c r="F25" s="337"/>
    </row>
    <row r="26" spans="2:6" x14ac:dyDescent="0.25">
      <c r="B26" s="343"/>
      <c r="C26" s="344"/>
      <c r="D26" s="337"/>
      <c r="E26" s="337"/>
      <c r="F26" s="337"/>
    </row>
    <row r="27" spans="2:6" x14ac:dyDescent="0.25">
      <c r="B27" s="343"/>
      <c r="C27" s="344"/>
      <c r="D27" s="337"/>
      <c r="E27" s="337"/>
      <c r="F27" s="337"/>
    </row>
    <row r="28" spans="2:6" x14ac:dyDescent="0.25">
      <c r="B28" s="343"/>
      <c r="C28" s="344"/>
      <c r="D28" s="337"/>
      <c r="E28" s="337"/>
      <c r="F28" s="337"/>
    </row>
    <row r="29" spans="2:6" x14ac:dyDescent="0.25">
      <c r="B29" s="343"/>
      <c r="C29" s="344"/>
      <c r="D29" s="337"/>
      <c r="E29" s="337"/>
      <c r="F29" s="337"/>
    </row>
    <row r="30" spans="2:6" x14ac:dyDescent="0.25">
      <c r="B30" s="343"/>
      <c r="C30" s="344"/>
      <c r="D30" s="337"/>
      <c r="E30" s="337"/>
      <c r="F30" s="337"/>
    </row>
    <row r="31" spans="2:6" ht="13.8" thickBot="1" x14ac:dyDescent="0.3">
      <c r="B31" s="345"/>
      <c r="C31" s="346"/>
      <c r="D31" s="347"/>
      <c r="E31" s="347"/>
      <c r="F31" s="347"/>
    </row>
    <row r="32" spans="2:6" ht="13.8" thickTop="1" x14ac:dyDescent="0.25">
      <c r="B32" s="348"/>
      <c r="C32" s="339"/>
      <c r="D32" s="336"/>
      <c r="E32" s="336"/>
      <c r="F32" s="336"/>
    </row>
    <row r="33" spans="2:6" x14ac:dyDescent="0.25">
      <c r="B33" s="421" t="s">
        <v>8</v>
      </c>
      <c r="C33" s="422"/>
      <c r="D33" s="422"/>
      <c r="E33" s="422"/>
      <c r="F33" s="422"/>
    </row>
    <row r="34" spans="2:6" ht="13.8" thickBot="1" x14ac:dyDescent="0.3">
      <c r="B34" s="349"/>
      <c r="C34" s="350"/>
      <c r="D34" s="350"/>
      <c r="E34" s="350"/>
      <c r="F34" s="350"/>
    </row>
    <row r="35" spans="2:6" x14ac:dyDescent="0.25">
      <c r="B35" s="331" t="s">
        <v>75</v>
      </c>
      <c r="C35" s="334" t="s">
        <v>9</v>
      </c>
      <c r="D35" s="334" t="s">
        <v>77</v>
      </c>
      <c r="E35" s="334" t="s">
        <v>86</v>
      </c>
      <c r="F35" s="351"/>
    </row>
    <row r="36" spans="2:6" x14ac:dyDescent="0.25">
      <c r="B36" s="352"/>
      <c r="C36" s="353"/>
      <c r="D36" s="353"/>
      <c r="E36" s="353"/>
      <c r="F36" s="354"/>
    </row>
    <row r="37" spans="2:6" x14ac:dyDescent="0.25">
      <c r="B37" s="355" t="s">
        <v>242</v>
      </c>
      <c r="C37" s="356"/>
      <c r="D37" s="353"/>
      <c r="E37" s="353"/>
      <c r="F37" s="354"/>
    </row>
    <row r="38" spans="2:6" x14ac:dyDescent="0.25">
      <c r="B38" s="355" t="s">
        <v>243</v>
      </c>
      <c r="C38" s="356"/>
      <c r="D38" s="353"/>
      <c r="E38" s="353"/>
      <c r="F38" s="354"/>
    </row>
    <row r="39" spans="2:6" x14ac:dyDescent="0.25">
      <c r="B39" s="355" t="s">
        <v>244</v>
      </c>
      <c r="C39" s="356"/>
      <c r="D39" s="353"/>
      <c r="E39" s="353"/>
      <c r="F39" s="354"/>
    </row>
    <row r="40" spans="2:6" x14ac:dyDescent="0.25">
      <c r="B40" s="355" t="s">
        <v>245</v>
      </c>
      <c r="C40" s="356"/>
      <c r="D40" s="353"/>
      <c r="E40" s="353"/>
      <c r="F40" s="354"/>
    </row>
    <row r="41" spans="2:6" x14ac:dyDescent="0.25">
      <c r="B41" s="355" t="s">
        <v>246</v>
      </c>
      <c r="C41" s="356"/>
      <c r="D41" s="353"/>
      <c r="E41" s="353"/>
      <c r="F41" s="354"/>
    </row>
    <row r="42" spans="2:6" x14ac:dyDescent="0.25">
      <c r="B42" s="355"/>
      <c r="C42" s="356"/>
      <c r="D42" s="353"/>
      <c r="E42" s="353"/>
      <c r="F42" s="354"/>
    </row>
    <row r="43" spans="2:6" x14ac:dyDescent="0.25">
      <c r="B43" s="355"/>
      <c r="C43" s="356"/>
      <c r="D43" s="353"/>
      <c r="E43" s="353"/>
      <c r="F43" s="354"/>
    </row>
    <row r="44" spans="2:6" x14ac:dyDescent="0.25">
      <c r="B44" s="355"/>
      <c r="C44" s="356"/>
      <c r="D44" s="353"/>
      <c r="E44" s="353"/>
      <c r="F44" s="354"/>
    </row>
    <row r="45" spans="2:6" x14ac:dyDescent="0.25">
      <c r="B45" s="355"/>
      <c r="C45" s="356"/>
      <c r="D45" s="353"/>
      <c r="E45" s="353"/>
      <c r="F45" s="354"/>
    </row>
    <row r="46" spans="2:6" x14ac:dyDescent="0.25">
      <c r="B46" s="355"/>
      <c r="C46" s="356"/>
      <c r="D46" s="353"/>
      <c r="E46" s="353"/>
      <c r="F46" s="354"/>
    </row>
    <row r="47" spans="2:6" x14ac:dyDescent="0.25">
      <c r="B47" s="357"/>
      <c r="C47" s="356"/>
      <c r="D47" s="353"/>
      <c r="E47" s="353"/>
      <c r="F47" s="354"/>
    </row>
    <row r="48" spans="2:6" x14ac:dyDescent="0.25">
      <c r="B48" s="355"/>
      <c r="C48" s="356"/>
      <c r="D48" s="353"/>
      <c r="E48" s="353"/>
      <c r="F48" s="354"/>
    </row>
    <row r="49" spans="2:6" x14ac:dyDescent="0.25">
      <c r="B49" s="352"/>
      <c r="C49" s="353"/>
      <c r="D49" s="353"/>
      <c r="E49" s="353"/>
      <c r="F49" s="354"/>
    </row>
    <row r="50" spans="2:6" x14ac:dyDescent="0.25">
      <c r="B50" s="358"/>
      <c r="C50" s="359"/>
      <c r="D50" s="353"/>
      <c r="E50" s="353"/>
      <c r="F50" s="354"/>
    </row>
    <row r="51" spans="2:6" x14ac:dyDescent="0.25">
      <c r="B51" s="352"/>
      <c r="C51" s="353"/>
      <c r="D51" s="353"/>
      <c r="E51" s="353"/>
      <c r="F51" s="354"/>
    </row>
    <row r="52" spans="2:6" ht="13.8" thickBot="1" x14ac:dyDescent="0.3">
      <c r="B52" s="360"/>
      <c r="C52" s="361"/>
      <c r="D52" s="362"/>
      <c r="E52" s="362"/>
      <c r="F52" s="354"/>
    </row>
    <row r="53" spans="2:6" ht="13.8" thickTop="1" x14ac:dyDescent="0.25">
      <c r="B53" s="363"/>
      <c r="C53" s="363"/>
      <c r="D53" s="364"/>
      <c r="E53" s="364"/>
      <c r="F53" s="365"/>
    </row>
  </sheetData>
  <sheetProtection sheet="1" insertRows="0" selectLockedCells="1"/>
  <mergeCells count="3">
    <mergeCell ref="A1:G1"/>
    <mergeCell ref="B9:F9"/>
    <mergeCell ref="B33:F33"/>
  </mergeCells>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election activeCell="I25" sqref="I25"/>
    </sheetView>
  </sheetViews>
  <sheetFormatPr defaultRowHeight="13.2" x14ac:dyDescent="0.25"/>
  <cols>
    <col min="1" max="1" width="30.6640625" customWidth="1"/>
    <col min="2" max="2" width="24.6640625" customWidth="1"/>
    <col min="4" max="4" width="30.6640625" customWidth="1"/>
    <col min="5" max="5" width="24.6640625" customWidth="1"/>
  </cols>
  <sheetData>
    <row r="1" spans="1:5" x14ac:dyDescent="0.25">
      <c r="A1" s="424" t="s">
        <v>101</v>
      </c>
      <c r="B1" s="425"/>
      <c r="C1" s="425"/>
      <c r="D1" s="425"/>
      <c r="E1" s="425"/>
    </row>
    <row r="2" spans="1:5" x14ac:dyDescent="0.25">
      <c r="A2" s="304"/>
      <c r="B2" s="305"/>
      <c r="C2" s="306"/>
      <c r="D2" s="306"/>
      <c r="E2" s="306"/>
    </row>
    <row r="6" spans="1:5" x14ac:dyDescent="0.25">
      <c r="A6" s="371" t="s">
        <v>95</v>
      </c>
      <c r="B6" s="368" t="s">
        <v>91</v>
      </c>
      <c r="C6" s="306"/>
      <c r="D6" s="307" t="s">
        <v>95</v>
      </c>
      <c r="E6" s="308" t="s">
        <v>91</v>
      </c>
    </row>
    <row r="7" spans="1:5" x14ac:dyDescent="0.25">
      <c r="A7" s="372" t="s">
        <v>293</v>
      </c>
      <c r="B7" s="369">
        <v>48437</v>
      </c>
      <c r="C7" s="309"/>
      <c r="D7" s="310" t="s">
        <v>342</v>
      </c>
      <c r="E7" s="311">
        <v>10315</v>
      </c>
    </row>
    <row r="8" spans="1:5" x14ac:dyDescent="0.25">
      <c r="A8" s="372" t="s">
        <v>294</v>
      </c>
      <c r="B8" s="369">
        <v>5926</v>
      </c>
      <c r="C8" s="309"/>
      <c r="D8" s="310" t="s">
        <v>318</v>
      </c>
      <c r="E8" s="311">
        <v>14881</v>
      </c>
    </row>
    <row r="9" spans="1:5" x14ac:dyDescent="0.25">
      <c r="A9" s="372" t="s">
        <v>295</v>
      </c>
      <c r="B9" s="369">
        <v>14508</v>
      </c>
      <c r="C9" s="309"/>
      <c r="D9" s="310" t="s">
        <v>319</v>
      </c>
      <c r="E9" s="311">
        <v>6041</v>
      </c>
    </row>
    <row r="10" spans="1:5" x14ac:dyDescent="0.25">
      <c r="A10" s="372" t="s">
        <v>296</v>
      </c>
      <c r="B10" s="369">
        <v>52838</v>
      </c>
      <c r="C10" s="309"/>
      <c r="D10" s="310" t="s">
        <v>320</v>
      </c>
      <c r="E10" s="311">
        <v>14888</v>
      </c>
    </row>
    <row r="11" spans="1:5" x14ac:dyDescent="0.25">
      <c r="A11" s="372" t="s">
        <v>297</v>
      </c>
      <c r="B11" s="369">
        <v>112755</v>
      </c>
      <c r="C11" s="309"/>
      <c r="D11" s="310" t="s">
        <v>321</v>
      </c>
      <c r="E11" s="311">
        <v>32073</v>
      </c>
    </row>
    <row r="12" spans="1:5" x14ac:dyDescent="0.25">
      <c r="A12" s="372" t="s">
        <v>298</v>
      </c>
      <c r="B12" s="369">
        <v>11390</v>
      </c>
      <c r="C12" s="309"/>
      <c r="D12" s="310" t="s">
        <v>322</v>
      </c>
      <c r="E12" s="311">
        <v>8265</v>
      </c>
    </row>
    <row r="13" spans="1:5" x14ac:dyDescent="0.25">
      <c r="A13" s="372" t="s">
        <v>299</v>
      </c>
      <c r="B13" s="369">
        <v>58334</v>
      </c>
      <c r="C13" s="309"/>
      <c r="D13" s="310" t="s">
        <v>323</v>
      </c>
      <c r="E13" s="311">
        <v>287026</v>
      </c>
    </row>
    <row r="14" spans="1:5" x14ac:dyDescent="0.25">
      <c r="A14" s="372" t="s">
        <v>300</v>
      </c>
      <c r="B14" s="369">
        <v>254291</v>
      </c>
      <c r="C14" s="309"/>
      <c r="D14" s="310" t="s">
        <v>324</v>
      </c>
      <c r="E14" s="311">
        <v>54991</v>
      </c>
    </row>
    <row r="15" spans="1:5" x14ac:dyDescent="0.25">
      <c r="A15" s="372" t="s">
        <v>301</v>
      </c>
      <c r="B15" s="369">
        <v>8388</v>
      </c>
      <c r="C15" s="309"/>
      <c r="D15" s="310" t="s">
        <v>325</v>
      </c>
      <c r="E15" s="311">
        <v>12203</v>
      </c>
    </row>
    <row r="16" spans="1:5" x14ac:dyDescent="0.25">
      <c r="A16" s="372" t="s">
        <v>302</v>
      </c>
      <c r="B16" s="369">
        <v>22818</v>
      </c>
      <c r="C16" s="309"/>
      <c r="D16" s="310" t="s">
        <v>326</v>
      </c>
      <c r="E16" s="311">
        <v>31297</v>
      </c>
    </row>
    <row r="17" spans="1:5" x14ac:dyDescent="0.25">
      <c r="A17" s="372" t="s">
        <v>303</v>
      </c>
      <c r="B17" s="369">
        <v>28000</v>
      </c>
      <c r="C17" s="309"/>
      <c r="D17" s="310" t="s">
        <v>327</v>
      </c>
      <c r="E17" s="311">
        <v>5200</v>
      </c>
    </row>
    <row r="18" spans="1:5" x14ac:dyDescent="0.25">
      <c r="A18" s="372" t="s">
        <v>304</v>
      </c>
      <c r="B18" s="369">
        <v>7200</v>
      </c>
      <c r="C18" s="309"/>
      <c r="D18" s="310" t="s">
        <v>328</v>
      </c>
      <c r="E18" s="311">
        <v>4408</v>
      </c>
    </row>
    <row r="19" spans="1:5" x14ac:dyDescent="0.25">
      <c r="A19" s="372" t="s">
        <v>305</v>
      </c>
      <c r="B19" s="369">
        <v>22420</v>
      </c>
      <c r="C19" s="309"/>
      <c r="D19" s="310" t="s">
        <v>329</v>
      </c>
      <c r="E19" s="311">
        <v>2623</v>
      </c>
    </row>
    <row r="20" spans="1:5" x14ac:dyDescent="0.25">
      <c r="A20" s="372" t="s">
        <v>306</v>
      </c>
      <c r="B20" s="369">
        <v>2736</v>
      </c>
      <c r="C20" s="309"/>
      <c r="D20" s="310" t="s">
        <v>330</v>
      </c>
      <c r="E20" s="311">
        <v>6304</v>
      </c>
    </row>
    <row r="21" spans="1:5" x14ac:dyDescent="0.25">
      <c r="A21" s="372" t="s">
        <v>307</v>
      </c>
      <c r="B21" s="369">
        <v>4061</v>
      </c>
      <c r="C21" s="309"/>
      <c r="D21" s="310" t="s">
        <v>331</v>
      </c>
      <c r="E21" s="311">
        <v>19984</v>
      </c>
    </row>
    <row r="22" spans="1:5" x14ac:dyDescent="0.25">
      <c r="A22" s="372" t="s">
        <v>308</v>
      </c>
      <c r="B22" s="369">
        <v>76611</v>
      </c>
      <c r="C22" s="309"/>
      <c r="D22" s="310" t="s">
        <v>332</v>
      </c>
      <c r="E22" s="311">
        <v>7219</v>
      </c>
    </row>
    <row r="23" spans="1:5" x14ac:dyDescent="0.25">
      <c r="A23" s="372" t="s">
        <v>309</v>
      </c>
      <c r="B23" s="369">
        <v>12401</v>
      </c>
      <c r="C23" s="309"/>
      <c r="D23" s="310" t="s">
        <v>333</v>
      </c>
      <c r="E23" s="311">
        <v>24961</v>
      </c>
    </row>
    <row r="24" spans="1:5" x14ac:dyDescent="0.25">
      <c r="A24" s="372" t="s">
        <v>310</v>
      </c>
      <c r="B24" s="369">
        <v>140784</v>
      </c>
      <c r="C24" s="309"/>
      <c r="D24" s="310" t="s">
        <v>334</v>
      </c>
      <c r="E24" s="311">
        <v>7809</v>
      </c>
    </row>
    <row r="25" spans="1:5" x14ac:dyDescent="0.25">
      <c r="A25" s="372" t="s">
        <v>311</v>
      </c>
      <c r="B25" s="369">
        <v>3452</v>
      </c>
      <c r="C25" s="309"/>
      <c r="D25" s="310" t="s">
        <v>335</v>
      </c>
      <c r="E25" s="311">
        <v>35094</v>
      </c>
    </row>
    <row r="26" spans="1:5" x14ac:dyDescent="0.25">
      <c r="A26" s="372" t="s">
        <v>312</v>
      </c>
      <c r="B26" s="369">
        <v>60522</v>
      </c>
      <c r="C26" s="309"/>
      <c r="D26" s="310" t="s">
        <v>336</v>
      </c>
      <c r="E26" s="311">
        <v>34363</v>
      </c>
    </row>
    <row r="27" spans="1:5" x14ac:dyDescent="0.25">
      <c r="A27" s="372" t="s">
        <v>313</v>
      </c>
      <c r="B27" s="369">
        <v>17167</v>
      </c>
      <c r="C27" s="309"/>
      <c r="D27" s="310" t="s">
        <v>337</v>
      </c>
      <c r="E27" s="311">
        <v>10456</v>
      </c>
    </row>
    <row r="28" spans="1:5" x14ac:dyDescent="0.25">
      <c r="A28" s="372" t="s">
        <v>314</v>
      </c>
      <c r="B28" s="369">
        <v>19159</v>
      </c>
      <c r="C28" s="309"/>
      <c r="D28" s="310" t="s">
        <v>338</v>
      </c>
      <c r="E28" s="311">
        <v>17403</v>
      </c>
    </row>
    <row r="29" spans="1:5" x14ac:dyDescent="0.25">
      <c r="A29" s="372" t="s">
        <v>315</v>
      </c>
      <c r="B29" s="369">
        <v>29613</v>
      </c>
      <c r="C29" s="309"/>
      <c r="D29" s="310" t="s">
        <v>339</v>
      </c>
      <c r="E29" s="311">
        <v>4312.33</v>
      </c>
    </row>
    <row r="30" spans="1:5" x14ac:dyDescent="0.25">
      <c r="A30" s="372" t="s">
        <v>316</v>
      </c>
      <c r="B30" s="369">
        <v>32943</v>
      </c>
      <c r="C30" s="309"/>
      <c r="D30" s="310" t="s">
        <v>340</v>
      </c>
      <c r="E30" s="311">
        <v>7979</v>
      </c>
    </row>
    <row r="31" spans="1:5" x14ac:dyDescent="0.25">
      <c r="A31" s="373" t="s">
        <v>317</v>
      </c>
      <c r="B31" s="370">
        <v>21806</v>
      </c>
      <c r="C31" s="309"/>
      <c r="D31" s="377" t="s">
        <v>341</v>
      </c>
      <c r="E31" s="367">
        <v>13189</v>
      </c>
    </row>
    <row r="32" spans="1:5" x14ac:dyDescent="0.25">
      <c r="A32" s="306"/>
      <c r="B32" s="306"/>
      <c r="C32" s="306"/>
      <c r="D32" s="378"/>
      <c r="E32" s="312"/>
    </row>
    <row r="33" spans="1:5" x14ac:dyDescent="0.25">
      <c r="A33" s="306"/>
      <c r="B33" s="306"/>
      <c r="C33" s="306"/>
      <c r="D33" s="312"/>
      <c r="E33" s="312"/>
    </row>
    <row r="34" spans="1:5" x14ac:dyDescent="0.25">
      <c r="A34" s="306"/>
      <c r="B34" s="306"/>
      <c r="C34" s="306"/>
      <c r="D34" s="312"/>
      <c r="E34" s="312"/>
    </row>
    <row r="35" spans="1:5" x14ac:dyDescent="0.25">
      <c r="A35" s="306"/>
      <c r="B35" s="306"/>
      <c r="C35" s="306"/>
      <c r="D35" s="312"/>
      <c r="E35" s="312"/>
    </row>
    <row r="36" spans="1:5" x14ac:dyDescent="0.25">
      <c r="A36" s="306"/>
      <c r="B36" s="306"/>
      <c r="C36" s="306"/>
      <c r="D36" s="312"/>
      <c r="E36" s="312"/>
    </row>
    <row r="37" spans="1:5" x14ac:dyDescent="0.25">
      <c r="A37" s="306"/>
      <c r="B37" s="306"/>
      <c r="C37" s="306"/>
      <c r="D37" s="312"/>
      <c r="E37" s="312"/>
    </row>
    <row r="38" spans="1:5" x14ac:dyDescent="0.25">
      <c r="A38" s="306"/>
      <c r="B38" s="306"/>
      <c r="C38" s="306"/>
      <c r="D38" s="312"/>
      <c r="E38" s="312"/>
    </row>
    <row r="39" spans="1:5" x14ac:dyDescent="0.25">
      <c r="A39" s="306"/>
      <c r="B39" s="306"/>
      <c r="C39" s="306"/>
      <c r="D39" s="312"/>
      <c r="E39" s="312"/>
    </row>
    <row r="40" spans="1:5" x14ac:dyDescent="0.25">
      <c r="A40" s="306"/>
      <c r="B40" s="306"/>
      <c r="C40" s="306"/>
      <c r="D40" s="312"/>
      <c r="E40" s="312"/>
    </row>
    <row r="41" spans="1:5" x14ac:dyDescent="0.25">
      <c r="A41" s="306"/>
      <c r="B41" s="306"/>
      <c r="C41" s="306"/>
      <c r="D41" s="312"/>
      <c r="E41" s="312"/>
    </row>
    <row r="42" spans="1:5" x14ac:dyDescent="0.25">
      <c r="A42" s="306"/>
      <c r="B42" s="306"/>
      <c r="C42" s="306"/>
      <c r="D42" s="312"/>
      <c r="E42" s="312"/>
    </row>
    <row r="43" spans="1:5" x14ac:dyDescent="0.25">
      <c r="A43" s="313"/>
      <c r="B43" s="306"/>
      <c r="C43" s="306"/>
      <c r="D43" s="312"/>
      <c r="E43" s="312"/>
    </row>
    <row r="44" spans="1:5" x14ac:dyDescent="0.25">
      <c r="D44" s="312"/>
      <c r="E44" s="312"/>
    </row>
    <row r="45" spans="1:5" x14ac:dyDescent="0.25">
      <c r="D45" s="312"/>
      <c r="E45" s="312"/>
    </row>
    <row r="46" spans="1:5" x14ac:dyDescent="0.25">
      <c r="D46" s="312"/>
      <c r="E46" s="312"/>
    </row>
    <row r="47" spans="1:5" x14ac:dyDescent="0.25">
      <c r="D47" s="312"/>
      <c r="E47" s="312"/>
    </row>
    <row r="48" spans="1:5" x14ac:dyDescent="0.25">
      <c r="D48" s="312"/>
      <c r="E48" s="312"/>
    </row>
    <row r="49" spans="4:5" x14ac:dyDescent="0.25">
      <c r="D49" s="312"/>
      <c r="E49" s="312"/>
    </row>
    <row r="50" spans="4:5" x14ac:dyDescent="0.25">
      <c r="D50" s="312"/>
      <c r="E50" s="312"/>
    </row>
    <row r="51" spans="4:5" x14ac:dyDescent="0.25">
      <c r="D51" s="312"/>
      <c r="E51" s="312"/>
    </row>
    <row r="52" spans="4:5" x14ac:dyDescent="0.25">
      <c r="D52" s="312"/>
      <c r="E52" s="312"/>
    </row>
    <row r="53" spans="4:5" x14ac:dyDescent="0.25">
      <c r="D53" s="312"/>
      <c r="E53" s="312"/>
    </row>
    <row r="54" spans="4:5" x14ac:dyDescent="0.25">
      <c r="D54" s="312"/>
      <c r="E54" s="312"/>
    </row>
    <row r="55" spans="4:5" x14ac:dyDescent="0.25">
      <c r="D55" s="312"/>
      <c r="E55" s="312"/>
    </row>
    <row r="56" spans="4:5" x14ac:dyDescent="0.25">
      <c r="D56" s="312"/>
      <c r="E56" s="312"/>
    </row>
    <row r="57" spans="4:5" x14ac:dyDescent="0.25">
      <c r="D57" s="312"/>
      <c r="E57" s="312"/>
    </row>
    <row r="58" spans="4:5" x14ac:dyDescent="0.25">
      <c r="D58" s="312"/>
      <c r="E58" s="312"/>
    </row>
    <row r="59" spans="4:5" x14ac:dyDescent="0.25">
      <c r="D59" s="312"/>
      <c r="E59" s="312"/>
    </row>
    <row r="60" spans="4:5" x14ac:dyDescent="0.25">
      <c r="D60" s="312"/>
      <c r="E60" s="312"/>
    </row>
    <row r="61" spans="4:5" x14ac:dyDescent="0.25">
      <c r="D61" s="312"/>
      <c r="E61" s="312"/>
    </row>
    <row r="62" spans="4:5" x14ac:dyDescent="0.25">
      <c r="D62" s="312"/>
      <c r="E62" s="312"/>
    </row>
    <row r="63" spans="4:5" x14ac:dyDescent="0.25">
      <c r="D63" s="312"/>
      <c r="E63" s="312"/>
    </row>
    <row r="64" spans="4:5" x14ac:dyDescent="0.25">
      <c r="D64" s="312"/>
      <c r="E64" s="312"/>
    </row>
    <row r="65" spans="4:5" x14ac:dyDescent="0.25">
      <c r="D65" s="312"/>
      <c r="E65" s="312"/>
    </row>
    <row r="66" spans="4:5" x14ac:dyDescent="0.25">
      <c r="D66" s="312"/>
      <c r="E66" s="312"/>
    </row>
    <row r="67" spans="4:5" x14ac:dyDescent="0.25">
      <c r="D67" s="312"/>
      <c r="E67" s="312"/>
    </row>
    <row r="68" spans="4:5" x14ac:dyDescent="0.25">
      <c r="D68" s="312"/>
      <c r="E68" s="312"/>
    </row>
    <row r="69" spans="4:5" x14ac:dyDescent="0.25">
      <c r="D69" s="312"/>
      <c r="E69" s="312"/>
    </row>
    <row r="70" spans="4:5" x14ac:dyDescent="0.25">
      <c r="D70" s="312"/>
      <c r="E70" s="312"/>
    </row>
    <row r="71" spans="4:5" x14ac:dyDescent="0.25">
      <c r="D71" s="312"/>
      <c r="E71" s="312"/>
    </row>
    <row r="72" spans="4:5" x14ac:dyDescent="0.25">
      <c r="D72" s="312"/>
      <c r="E72" s="312"/>
    </row>
    <row r="73" spans="4:5" x14ac:dyDescent="0.25">
      <c r="D73" s="312"/>
      <c r="E73" s="312"/>
    </row>
    <row r="74" spans="4:5" x14ac:dyDescent="0.25">
      <c r="D74" s="312"/>
      <c r="E74" s="312"/>
    </row>
    <row r="75" spans="4:5" x14ac:dyDescent="0.25">
      <c r="D75" s="312"/>
      <c r="E75" s="312"/>
    </row>
    <row r="76" spans="4:5" x14ac:dyDescent="0.25">
      <c r="D76" s="312"/>
      <c r="E76" s="312"/>
    </row>
    <row r="77" spans="4:5" x14ac:dyDescent="0.25">
      <c r="D77" s="312"/>
      <c r="E77" s="312"/>
    </row>
  </sheetData>
  <sheetProtection sheet="1"/>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election activeCell="D36" sqref="D36"/>
    </sheetView>
  </sheetViews>
  <sheetFormatPr defaultColWidth="9.109375" defaultRowHeight="13.2" x14ac:dyDescent="0.25"/>
  <cols>
    <col min="1" max="1" width="1.44140625" style="82" customWidth="1"/>
    <col min="2" max="2" width="35.6640625" style="82" customWidth="1"/>
    <col min="3" max="3" width="23.6640625" style="82" customWidth="1"/>
    <col min="4" max="4" width="2.5546875" style="82" customWidth="1"/>
    <col min="5" max="5" width="35.6640625" style="82" customWidth="1"/>
    <col min="6" max="6" width="18.88671875" style="82" customWidth="1"/>
    <col min="7" max="16384" width="9.109375" style="82"/>
  </cols>
  <sheetData>
    <row r="1" spans="1:6" x14ac:dyDescent="0.25">
      <c r="A1" s="405" t="s">
        <v>172</v>
      </c>
      <c r="B1" s="405"/>
      <c r="C1" s="405"/>
      <c r="D1" s="405"/>
      <c r="E1" s="405"/>
      <c r="F1" s="405"/>
    </row>
    <row r="2" spans="1:6" x14ac:dyDescent="0.25">
      <c r="A2" s="281"/>
      <c r="B2" s="281"/>
      <c r="C2" s="281"/>
      <c r="D2" s="281"/>
      <c r="E2" s="281"/>
      <c r="F2" s="281"/>
    </row>
    <row r="3" spans="1:6" x14ac:dyDescent="0.25">
      <c r="B3" s="153" t="s">
        <v>105</v>
      </c>
    </row>
    <row r="4" spans="1:6" x14ac:dyDescent="0.25">
      <c r="B4" s="153" t="s">
        <v>106</v>
      </c>
    </row>
    <row r="5" spans="1:6" x14ac:dyDescent="0.25">
      <c r="B5" s="93"/>
    </row>
    <row r="6" spans="1:6" x14ac:dyDescent="0.25">
      <c r="B6" s="150" t="str">
        <f>'ASA1'!C9</f>
        <v>Meredosia-Chambersburg CUSD#11</v>
      </c>
    </row>
    <row r="7" spans="1:6" x14ac:dyDescent="0.25">
      <c r="B7" s="89" t="str">
        <f>'ASA1'!C10</f>
        <v xml:space="preserve">   01-069-0110-26</v>
      </c>
    </row>
    <row r="8" spans="1:6" x14ac:dyDescent="0.25">
      <c r="B8" s="84"/>
    </row>
    <row r="9" spans="1:6" x14ac:dyDescent="0.25">
      <c r="B9" s="426" t="s">
        <v>104</v>
      </c>
      <c r="C9" s="427"/>
      <c r="D9" s="427"/>
      <c r="E9" s="427"/>
      <c r="F9" s="427"/>
    </row>
    <row r="10" spans="1:6" x14ac:dyDescent="0.25">
      <c r="B10" s="85"/>
      <c r="C10" s="83"/>
    </row>
    <row r="11" spans="1:6" x14ac:dyDescent="0.25">
      <c r="B11" s="371" t="s">
        <v>95</v>
      </c>
      <c r="C11" s="368" t="s">
        <v>91</v>
      </c>
      <c r="D11" s="88"/>
      <c r="E11" s="307" t="s">
        <v>95</v>
      </c>
      <c r="F11" s="308" t="s">
        <v>91</v>
      </c>
    </row>
    <row r="12" spans="1:6" s="90" customFormat="1" ht="14.7" customHeight="1" x14ac:dyDescent="0.2">
      <c r="B12" s="372" t="s">
        <v>268</v>
      </c>
      <c r="C12" s="369">
        <v>1200</v>
      </c>
      <c r="E12" s="310"/>
      <c r="F12" s="311"/>
    </row>
    <row r="13" spans="1:6" s="90" customFormat="1" ht="14.7" customHeight="1" x14ac:dyDescent="0.2">
      <c r="B13" s="372" t="s">
        <v>269</v>
      </c>
      <c r="C13" s="369">
        <v>1542</v>
      </c>
      <c r="E13" s="310"/>
      <c r="F13" s="311"/>
    </row>
    <row r="14" spans="1:6" s="90" customFormat="1" ht="14.7" customHeight="1" x14ac:dyDescent="0.2">
      <c r="B14" s="372" t="s">
        <v>270</v>
      </c>
      <c r="C14" s="369">
        <v>2260</v>
      </c>
      <c r="E14" s="310"/>
      <c r="F14" s="311"/>
    </row>
    <row r="15" spans="1:6" s="90" customFormat="1" ht="14.7" customHeight="1" x14ac:dyDescent="0.2">
      <c r="B15" s="372" t="s">
        <v>271</v>
      </c>
      <c r="C15" s="369">
        <v>1009</v>
      </c>
      <c r="E15" s="310"/>
      <c r="F15" s="311"/>
    </row>
    <row r="16" spans="1:6" s="90" customFormat="1" ht="14.7" customHeight="1" x14ac:dyDescent="0.2">
      <c r="B16" s="372" t="s">
        <v>272</v>
      </c>
      <c r="C16" s="369">
        <v>1500</v>
      </c>
      <c r="E16" s="310"/>
      <c r="F16" s="311"/>
    </row>
    <row r="17" spans="2:6" s="90" customFormat="1" ht="14.7" customHeight="1" x14ac:dyDescent="0.2">
      <c r="B17" s="372" t="s">
        <v>273</v>
      </c>
      <c r="C17" s="369">
        <v>1667</v>
      </c>
      <c r="E17" s="310"/>
      <c r="F17" s="311"/>
    </row>
    <row r="18" spans="2:6" s="90" customFormat="1" ht="14.7" customHeight="1" x14ac:dyDescent="0.2">
      <c r="B18" s="372" t="s">
        <v>274</v>
      </c>
      <c r="C18" s="369">
        <v>2227.94</v>
      </c>
      <c r="E18" s="310"/>
      <c r="F18" s="311"/>
    </row>
    <row r="19" spans="2:6" s="90" customFormat="1" ht="14.7" customHeight="1" x14ac:dyDescent="0.2">
      <c r="B19" s="372" t="s">
        <v>275</v>
      </c>
      <c r="C19" s="369">
        <v>2200</v>
      </c>
      <c r="E19" s="310"/>
      <c r="F19" s="311"/>
    </row>
    <row r="20" spans="2:6" s="90" customFormat="1" ht="14.7" customHeight="1" x14ac:dyDescent="0.2">
      <c r="B20" s="372" t="s">
        <v>276</v>
      </c>
      <c r="C20" s="369">
        <v>1295</v>
      </c>
      <c r="E20" s="310"/>
      <c r="F20" s="311"/>
    </row>
    <row r="21" spans="2:6" s="90" customFormat="1" ht="14.7" customHeight="1" x14ac:dyDescent="0.2">
      <c r="B21" s="372" t="s">
        <v>277</v>
      </c>
      <c r="C21" s="369">
        <v>1369</v>
      </c>
      <c r="E21" s="310"/>
      <c r="F21" s="311"/>
    </row>
    <row r="22" spans="2:6" s="90" customFormat="1" ht="14.7" customHeight="1" x14ac:dyDescent="0.2">
      <c r="B22" s="372" t="s">
        <v>278</v>
      </c>
      <c r="C22" s="369">
        <v>1190</v>
      </c>
      <c r="E22" s="310"/>
      <c r="F22" s="311"/>
    </row>
    <row r="23" spans="2:6" s="90" customFormat="1" ht="14.7" customHeight="1" x14ac:dyDescent="0.2">
      <c r="B23" s="372" t="s">
        <v>279</v>
      </c>
      <c r="C23" s="369">
        <v>1080</v>
      </c>
      <c r="E23" s="310"/>
      <c r="F23" s="311"/>
    </row>
    <row r="24" spans="2:6" s="90" customFormat="1" ht="14.7" customHeight="1" x14ac:dyDescent="0.2">
      <c r="B24" s="372" t="s">
        <v>280</v>
      </c>
      <c r="C24" s="369">
        <v>2028</v>
      </c>
      <c r="E24" s="310"/>
      <c r="F24" s="311"/>
    </row>
    <row r="25" spans="2:6" s="90" customFormat="1" ht="14.7" customHeight="1" x14ac:dyDescent="0.2">
      <c r="B25" s="372" t="s">
        <v>281</v>
      </c>
      <c r="C25" s="369">
        <v>2118</v>
      </c>
      <c r="E25" s="310"/>
      <c r="F25" s="311"/>
    </row>
    <row r="26" spans="2:6" s="90" customFormat="1" ht="14.7" customHeight="1" x14ac:dyDescent="0.2">
      <c r="B26" s="372" t="s">
        <v>282</v>
      </c>
      <c r="C26" s="369">
        <v>1066</v>
      </c>
      <c r="E26" s="310"/>
      <c r="F26" s="311"/>
    </row>
    <row r="27" spans="2:6" s="90" customFormat="1" ht="14.7" customHeight="1" x14ac:dyDescent="0.2">
      <c r="B27" s="372" t="s">
        <v>283</v>
      </c>
      <c r="C27" s="369">
        <v>1375</v>
      </c>
      <c r="E27" s="310"/>
      <c r="F27" s="311"/>
    </row>
    <row r="28" spans="2:6" s="90" customFormat="1" ht="14.7" customHeight="1" x14ac:dyDescent="0.2">
      <c r="B28" s="372" t="s">
        <v>284</v>
      </c>
      <c r="C28" s="369">
        <v>1628</v>
      </c>
      <c r="E28" s="310"/>
      <c r="F28" s="311"/>
    </row>
    <row r="29" spans="2:6" s="90" customFormat="1" ht="14.7" customHeight="1" x14ac:dyDescent="0.2">
      <c r="B29" s="372" t="s">
        <v>285</v>
      </c>
      <c r="C29" s="369">
        <v>1447</v>
      </c>
      <c r="E29" s="310"/>
      <c r="F29" s="311"/>
    </row>
    <row r="30" spans="2:6" s="90" customFormat="1" ht="14.7" customHeight="1" x14ac:dyDescent="0.2">
      <c r="B30" s="372" t="s">
        <v>286</v>
      </c>
      <c r="C30" s="369">
        <v>1200</v>
      </c>
      <c r="E30" s="310"/>
      <c r="F30" s="311"/>
    </row>
    <row r="31" spans="2:6" s="90" customFormat="1" ht="14.7" customHeight="1" x14ac:dyDescent="0.2">
      <c r="B31" s="372" t="s">
        <v>287</v>
      </c>
      <c r="C31" s="369">
        <v>1979</v>
      </c>
      <c r="E31" s="310"/>
      <c r="F31" s="311"/>
    </row>
    <row r="32" spans="2:6" s="90" customFormat="1" ht="14.7" customHeight="1" x14ac:dyDescent="0.2">
      <c r="B32" s="372" t="s">
        <v>288</v>
      </c>
      <c r="C32" s="369">
        <v>1909</v>
      </c>
      <c r="E32" s="310"/>
      <c r="F32" s="311"/>
    </row>
    <row r="33" spans="2:6" s="90" customFormat="1" ht="14.7" customHeight="1" x14ac:dyDescent="0.2">
      <c r="B33" s="372" t="s">
        <v>289</v>
      </c>
      <c r="C33" s="369">
        <v>1353</v>
      </c>
      <c r="E33" s="310"/>
      <c r="F33" s="311"/>
    </row>
    <row r="34" spans="2:6" s="90" customFormat="1" ht="14.7" customHeight="1" x14ac:dyDescent="0.2">
      <c r="B34" s="372" t="s">
        <v>290</v>
      </c>
      <c r="C34" s="369">
        <v>1498</v>
      </c>
      <c r="E34" s="310"/>
      <c r="F34" s="311"/>
    </row>
    <row r="35" spans="2:6" s="90" customFormat="1" ht="14.7" customHeight="1" x14ac:dyDescent="0.2">
      <c r="B35" s="372" t="s">
        <v>291</v>
      </c>
      <c r="C35" s="369">
        <v>2341</v>
      </c>
      <c r="E35" s="310"/>
      <c r="F35" s="311"/>
    </row>
    <row r="36" spans="2:6" s="90" customFormat="1" x14ac:dyDescent="0.25">
      <c r="B36" s="373" t="s">
        <v>292</v>
      </c>
      <c r="C36" s="370">
        <v>1027</v>
      </c>
      <c r="E36" s="366"/>
      <c r="F36" s="367"/>
    </row>
    <row r="47" spans="2:6" x14ac:dyDescent="0.25">
      <c r="B47" s="192"/>
    </row>
  </sheetData>
  <sheetProtection sheet="1"/>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7"/>
  <sheetViews>
    <sheetView showGridLines="0" workbookViewId="0">
      <selection activeCell="B27" sqref="B27"/>
    </sheetView>
  </sheetViews>
  <sheetFormatPr defaultColWidth="9.109375" defaultRowHeight="13.2" x14ac:dyDescent="0.25"/>
  <cols>
    <col min="1" max="1" width="1.44140625" style="82" customWidth="1"/>
    <col min="2" max="2" width="30.6640625" style="82" customWidth="1"/>
    <col min="3" max="3" width="24.88671875" style="82" customWidth="1"/>
    <col min="4" max="4" width="30.6640625" style="82" customWidth="1"/>
    <col min="5" max="5" width="24.6640625" style="82" customWidth="1"/>
    <col min="6" max="6" width="4.6640625" style="82" customWidth="1"/>
    <col min="7" max="16384" width="9.109375" style="82"/>
  </cols>
  <sheetData>
    <row r="1" spans="1:5" x14ac:dyDescent="0.25">
      <c r="A1" s="405" t="s">
        <v>173</v>
      </c>
      <c r="B1" s="405"/>
      <c r="C1" s="405"/>
      <c r="D1" s="405"/>
      <c r="E1" s="405"/>
    </row>
    <row r="3" spans="1:5" s="86" customFormat="1" x14ac:dyDescent="0.25">
      <c r="B3" s="153" t="s">
        <v>107</v>
      </c>
    </row>
    <row r="4" spans="1:5" s="86" customFormat="1" x14ac:dyDescent="0.25">
      <c r="B4" s="153" t="s">
        <v>108</v>
      </c>
    </row>
    <row r="5" spans="1:5" s="86" customFormat="1" x14ac:dyDescent="0.25">
      <c r="B5" s="153"/>
    </row>
    <row r="6" spans="1:5" x14ac:dyDescent="0.25">
      <c r="B6" s="150" t="str">
        <f>'ASA1'!C9</f>
        <v>Meredosia-Chambersburg CUSD#11</v>
      </c>
    </row>
    <row r="7" spans="1:5" x14ac:dyDescent="0.25">
      <c r="B7" s="87" t="str">
        <f>'ASA1'!C10</f>
        <v xml:space="preserve">   01-069-0110-26</v>
      </c>
    </row>
    <row r="8" spans="1:5" x14ac:dyDescent="0.25">
      <c r="B8" s="87"/>
    </row>
    <row r="9" spans="1:5" x14ac:dyDescent="0.25">
      <c r="B9" s="426" t="s">
        <v>102</v>
      </c>
      <c r="C9" s="427"/>
      <c r="D9" s="427"/>
      <c r="E9" s="427"/>
    </row>
    <row r="10" spans="1:5" x14ac:dyDescent="0.25">
      <c r="B10" s="85"/>
      <c r="C10" s="83"/>
    </row>
    <row r="11" spans="1:5" x14ac:dyDescent="0.25">
      <c r="B11" s="307" t="s">
        <v>95</v>
      </c>
      <c r="C11" s="308" t="s">
        <v>91</v>
      </c>
      <c r="D11" s="307" t="s">
        <v>95</v>
      </c>
      <c r="E11" s="308" t="s">
        <v>91</v>
      </c>
    </row>
    <row r="12" spans="1:5" s="90" customFormat="1" ht="14.7" customHeight="1" x14ac:dyDescent="0.2">
      <c r="B12" s="372" t="s">
        <v>253</v>
      </c>
      <c r="C12" s="369">
        <v>963</v>
      </c>
      <c r="D12" s="310"/>
      <c r="E12" s="311"/>
    </row>
    <row r="13" spans="1:5" s="90" customFormat="1" ht="14.7" customHeight="1" x14ac:dyDescent="0.2">
      <c r="B13" s="372" t="s">
        <v>254</v>
      </c>
      <c r="C13" s="369">
        <v>797</v>
      </c>
      <c r="D13" s="310"/>
      <c r="E13" s="311"/>
    </row>
    <row r="14" spans="1:5" s="90" customFormat="1" ht="14.7" customHeight="1" x14ac:dyDescent="0.2">
      <c r="B14" s="372" t="s">
        <v>255</v>
      </c>
      <c r="C14" s="369">
        <v>888</v>
      </c>
      <c r="D14" s="310"/>
      <c r="E14" s="311"/>
    </row>
    <row r="15" spans="1:5" s="90" customFormat="1" ht="14.7" customHeight="1" x14ac:dyDescent="0.2">
      <c r="B15" s="372" t="s">
        <v>256</v>
      </c>
      <c r="C15" s="369">
        <v>632</v>
      </c>
      <c r="D15" s="310"/>
      <c r="E15" s="311"/>
    </row>
    <row r="16" spans="1:5" s="90" customFormat="1" ht="14.7" customHeight="1" x14ac:dyDescent="0.2">
      <c r="B16" s="372" t="s">
        <v>257</v>
      </c>
      <c r="C16" s="369">
        <v>657</v>
      </c>
      <c r="D16" s="310"/>
      <c r="E16" s="311"/>
    </row>
    <row r="17" spans="2:5" s="90" customFormat="1" ht="14.7" customHeight="1" x14ac:dyDescent="0.2">
      <c r="B17" s="372" t="s">
        <v>258</v>
      </c>
      <c r="C17" s="369">
        <v>940</v>
      </c>
      <c r="D17" s="310"/>
      <c r="E17" s="311"/>
    </row>
    <row r="18" spans="2:5" s="90" customFormat="1" ht="14.7" customHeight="1" x14ac:dyDescent="0.2">
      <c r="B18" s="372" t="s">
        <v>259</v>
      </c>
      <c r="C18" s="369">
        <v>735</v>
      </c>
      <c r="D18" s="310"/>
      <c r="E18" s="311"/>
    </row>
    <row r="19" spans="2:5" s="90" customFormat="1" ht="14.7" customHeight="1" x14ac:dyDescent="0.2">
      <c r="B19" s="372" t="s">
        <v>260</v>
      </c>
      <c r="C19" s="369">
        <v>955</v>
      </c>
      <c r="D19" s="310"/>
      <c r="E19" s="311"/>
    </row>
    <row r="20" spans="2:5" s="90" customFormat="1" ht="14.7" customHeight="1" x14ac:dyDescent="0.2">
      <c r="B20" s="372" t="s">
        <v>261</v>
      </c>
      <c r="C20" s="369">
        <v>749</v>
      </c>
      <c r="D20" s="310"/>
      <c r="E20" s="311"/>
    </row>
    <row r="21" spans="2:5" s="90" customFormat="1" ht="14.7" customHeight="1" x14ac:dyDescent="0.2">
      <c r="B21" s="372" t="s">
        <v>262</v>
      </c>
      <c r="C21" s="369">
        <v>692</v>
      </c>
      <c r="D21" s="310"/>
      <c r="E21" s="311"/>
    </row>
    <row r="22" spans="2:5" s="90" customFormat="1" ht="14.7" customHeight="1" x14ac:dyDescent="0.2">
      <c r="B22" s="372" t="s">
        <v>263</v>
      </c>
      <c r="C22" s="369">
        <v>594</v>
      </c>
      <c r="D22" s="310"/>
      <c r="E22" s="311"/>
    </row>
    <row r="23" spans="2:5" s="90" customFormat="1" ht="14.7" customHeight="1" x14ac:dyDescent="0.2">
      <c r="B23" s="372" t="s">
        <v>266</v>
      </c>
      <c r="C23" s="369">
        <v>500</v>
      </c>
      <c r="D23" s="310"/>
      <c r="E23" s="311"/>
    </row>
    <row r="24" spans="2:5" s="90" customFormat="1" ht="14.7" customHeight="1" x14ac:dyDescent="0.2">
      <c r="B24" s="372" t="s">
        <v>264</v>
      </c>
      <c r="C24" s="369">
        <v>739</v>
      </c>
      <c r="D24" s="310"/>
      <c r="E24" s="311"/>
    </row>
    <row r="25" spans="2:5" s="90" customFormat="1" ht="14.7" customHeight="1" x14ac:dyDescent="0.2">
      <c r="B25" s="372" t="s">
        <v>265</v>
      </c>
      <c r="C25" s="369">
        <v>955</v>
      </c>
      <c r="D25" s="310"/>
      <c r="E25" s="311"/>
    </row>
    <row r="26" spans="2:5" s="90" customFormat="1" ht="14.7" customHeight="1" x14ac:dyDescent="0.2">
      <c r="B26" s="372" t="s">
        <v>267</v>
      </c>
      <c r="C26" s="369">
        <v>555</v>
      </c>
      <c r="D26" s="310"/>
      <c r="E26" s="311"/>
    </row>
    <row r="27" spans="2:5" s="90" customFormat="1" ht="14.7" customHeight="1" x14ac:dyDescent="0.2">
      <c r="B27" s="310"/>
      <c r="C27" s="311"/>
      <c r="D27" s="310"/>
      <c r="E27" s="311"/>
    </row>
    <row r="28" spans="2:5" s="90" customFormat="1" ht="14.7" customHeight="1" x14ac:dyDescent="0.2">
      <c r="B28" s="310"/>
      <c r="C28" s="311"/>
      <c r="D28" s="310"/>
      <c r="E28" s="311"/>
    </row>
    <row r="29" spans="2:5" s="90" customFormat="1" ht="14.7" customHeight="1" x14ac:dyDescent="0.2">
      <c r="B29" s="310"/>
      <c r="C29" s="311"/>
      <c r="D29" s="310"/>
      <c r="E29" s="311"/>
    </row>
    <row r="30" spans="2:5" s="90" customFormat="1" ht="14.7" customHeight="1" x14ac:dyDescent="0.2">
      <c r="B30" s="310"/>
      <c r="C30" s="311"/>
      <c r="D30" s="310"/>
      <c r="E30" s="311"/>
    </row>
    <row r="31" spans="2:5" s="90" customFormat="1" ht="14.7" customHeight="1" x14ac:dyDescent="0.2">
      <c r="B31" s="310"/>
      <c r="C31" s="311"/>
      <c r="D31" s="310"/>
      <c r="E31" s="311"/>
    </row>
    <row r="32" spans="2:5" s="90" customFormat="1" ht="14.7" customHeight="1" x14ac:dyDescent="0.2">
      <c r="B32" s="310"/>
      <c r="C32" s="311"/>
      <c r="D32" s="310"/>
      <c r="E32" s="311"/>
    </row>
    <row r="33" spans="2:5" s="90" customFormat="1" ht="14.7" customHeight="1" x14ac:dyDescent="0.2">
      <c r="B33" s="310"/>
      <c r="C33" s="311"/>
      <c r="D33" s="310"/>
      <c r="E33" s="311"/>
    </row>
    <row r="34" spans="2:5" s="90" customFormat="1" ht="14.7" customHeight="1" x14ac:dyDescent="0.2">
      <c r="B34" s="310"/>
      <c r="C34" s="311"/>
      <c r="D34" s="310"/>
      <c r="E34" s="311"/>
    </row>
    <row r="35" spans="2:5" s="90" customFormat="1" ht="14.7" customHeight="1" x14ac:dyDescent="0.2">
      <c r="B35" s="310"/>
      <c r="C35" s="311"/>
      <c r="D35" s="310"/>
      <c r="E35" s="311"/>
    </row>
    <row r="36" spans="2:5" s="90" customFormat="1" x14ac:dyDescent="0.25">
      <c r="B36" s="366"/>
      <c r="C36" s="367"/>
      <c r="D36" s="366"/>
      <c r="E36" s="367"/>
    </row>
    <row r="47" spans="2:5" x14ac:dyDescent="0.25">
      <c r="B47" s="192"/>
    </row>
  </sheetData>
  <sheetProtection sheet="1"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ASA1</vt:lpstr>
      <vt:lpstr>ASA2</vt:lpstr>
      <vt:lpstr>ASA3</vt:lpstr>
      <vt:lpstr>PublishedSum 4</vt:lpstr>
      <vt:lpstr>Salary Sched 5</vt:lpstr>
      <vt:lpstr>Salary Sched 5 (2)</vt:lpstr>
      <vt:lpstr>Paym 6 (over $2,500)</vt:lpstr>
      <vt:lpstr>Paym 7 ($1000 to $2500)</vt:lpstr>
      <vt:lpstr>Paym 8 ($500 to $999)</vt:lpstr>
      <vt:lpstr>9 Contracts Exceeding 25,000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FY16 Annual Statement for Publication</dc:title>
  <dc:creator>Sally Cray</dc:creator>
  <cp:keywords>asa, annual statement, fy 2016</cp:keywords>
  <cp:lastModifiedBy>cbrowning</cp:lastModifiedBy>
  <cp:lastPrinted>2016-09-20T20:06:07Z</cp:lastPrinted>
  <dcterms:created xsi:type="dcterms:W3CDTF">2001-07-03T18:32:58Z</dcterms:created>
  <dcterms:modified xsi:type="dcterms:W3CDTF">2016-09-20T20:09:47Z</dcterms:modified>
</cp:coreProperties>
</file>